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 - Hospodářský sjezd 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'2022 - Hospodářský sjezd ...'!$C$84:$K$305</definedName>
    <definedName name="_xlnm.Print_Area" localSheetId="1">'2022 - Hospodářský sjezd ...'!$C$4:$J$37,'2022 - Hospodářský sjezd ...'!$C$43:$J$68,'2022 - Hospodářský sjezd ...'!$C$74:$K$305</definedName>
    <definedName name="_xlnm.Print_Titles" localSheetId="1">'2022 - Hospodářský sjezd ...'!$84:$84</definedName>
    <definedName name="_xlnm.Print_Area" localSheetId="2">'Seznam figur'!$C$4:$G$12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T268"/>
  <c r="R269"/>
  <c r="R268"/>
  <c r="P269"/>
  <c r="P268"/>
  <c r="BI264"/>
  <c r="BH264"/>
  <c r="BG264"/>
  <c r="BF264"/>
  <c r="T264"/>
  <c r="R264"/>
  <c r="P264"/>
  <c r="BI258"/>
  <c r="BH258"/>
  <c r="BG258"/>
  <c r="BF258"/>
  <c r="T258"/>
  <c r="R258"/>
  <c r="P258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7"/>
  <c r="BH177"/>
  <c r="BG177"/>
  <c r="BF177"/>
  <c r="T177"/>
  <c r="R177"/>
  <c r="P177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88"/>
  <c r="BH88"/>
  <c r="BG88"/>
  <c r="BF88"/>
  <c r="T88"/>
  <c r="R88"/>
  <c r="P88"/>
  <c r="F79"/>
  <c r="E77"/>
  <c r="F48"/>
  <c r="E46"/>
  <c r="J22"/>
  <c r="E22"/>
  <c r="J82"/>
  <c r="J21"/>
  <c r="J19"/>
  <c r="E19"/>
  <c r="J50"/>
  <c r="J18"/>
  <c r="J16"/>
  <c r="E16"/>
  <c r="F82"/>
  <c r="J15"/>
  <c r="J13"/>
  <c r="E13"/>
  <c r="F81"/>
  <c r="J12"/>
  <c r="J10"/>
  <c r="J79"/>
  <c i="1" r="L50"/>
  <c r="AM50"/>
  <c r="AM49"/>
  <c r="L49"/>
  <c r="AM47"/>
  <c r="L47"/>
  <c r="L45"/>
  <c r="L44"/>
  <c i="2" r="BK252"/>
  <c r="BK88"/>
  <c r="J215"/>
  <c r="BK135"/>
  <c r="J290"/>
  <c r="J234"/>
  <c r="J95"/>
  <c r="J269"/>
  <c r="BK177"/>
  <c r="BK296"/>
  <c r="J127"/>
  <c r="BK264"/>
  <c r="BK196"/>
  <c r="BK112"/>
  <c r="J250"/>
  <c r="BK169"/>
  <c r="BK284"/>
  <c r="J227"/>
  <c r="J142"/>
  <c r="J212"/>
  <c i="1" r="AS54"/>
  <c i="2" r="BK227"/>
  <c r="BK145"/>
  <c r="BK281"/>
  <c r="J219"/>
  <c r="BK103"/>
  <c r="J286"/>
  <c r="BK219"/>
  <c r="BK294"/>
  <c r="BK286"/>
  <c r="BK258"/>
  <c r="J124"/>
  <c r="BK269"/>
  <c r="BK184"/>
  <c r="J120"/>
  <c r="BK277"/>
  <c r="J224"/>
  <c r="J303"/>
  <c r="BK95"/>
  <c r="BK234"/>
  <c r="BK149"/>
  <c r="BK279"/>
  <c r="BK215"/>
  <c r="BK124"/>
  <c r="J264"/>
  <c r="BK206"/>
  <c r="J298"/>
  <c r="BK131"/>
  <c r="J275"/>
  <c r="BK162"/>
  <c r="J88"/>
  <c r="BK241"/>
  <c r="BK142"/>
  <c r="J294"/>
  <c r="BK244"/>
  <c r="J149"/>
  <c r="BK301"/>
  <c r="J145"/>
  <c r="J279"/>
  <c r="J184"/>
  <c r="J99"/>
  <c r="J244"/>
  <c r="J162"/>
  <c r="BK288"/>
  <c r="J241"/>
  <c r="J135"/>
  <c r="J190"/>
  <c r="J281"/>
  <c r="BK158"/>
  <c r="J292"/>
  <c r="J238"/>
  <c r="BK99"/>
  <c r="J296"/>
  <c r="BK238"/>
  <c r="J112"/>
  <c r="J196"/>
  <c r="J284"/>
  <c r="J202"/>
  <c r="BK127"/>
  <c r="BK275"/>
  <c r="J206"/>
  <c r="J301"/>
  <c r="J258"/>
  <c r="J169"/>
  <c r="BK202"/>
  <c r="BK120"/>
  <c r="J230"/>
  <c r="J153"/>
  <c r="J277"/>
  <c r="BK212"/>
  <c r="BK298"/>
  <c r="BK250"/>
  <c r="BK153"/>
  <c r="J288"/>
  <c r="BK292"/>
  <c r="BK224"/>
  <c r="J131"/>
  <c r="J273"/>
  <c r="BK190"/>
  <c r="BK303"/>
  <c r="J246"/>
  <c r="J158"/>
  <c r="BK290"/>
  <c r="J116"/>
  <c r="J252"/>
  <c r="J103"/>
  <c r="BK246"/>
  <c r="J177"/>
  <c r="BK273"/>
  <c r="BK230"/>
  <c r="BK116"/>
  <c l="1" r="BK87"/>
  <c r="BK141"/>
  <c r="J141"/>
  <c r="J58"/>
  <c r="R141"/>
  <c r="BK157"/>
  <c r="J157"/>
  <c r="J60"/>
  <c r="BK176"/>
  <c r="J176"/>
  <c r="J61"/>
  <c r="BK223"/>
  <c r="J223"/>
  <c r="J62"/>
  <c r="BK237"/>
  <c r="P87"/>
  <c r="P141"/>
  <c r="T148"/>
  <c r="R157"/>
  <c r="P176"/>
  <c r="P223"/>
  <c r="P237"/>
  <c r="P236"/>
  <c r="R87"/>
  <c r="BK148"/>
  <c r="J148"/>
  <c r="J59"/>
  <c r="P148"/>
  <c r="P157"/>
  <c r="T176"/>
  <c r="R223"/>
  <c r="T237"/>
  <c r="T236"/>
  <c r="P272"/>
  <c r="T87"/>
  <c r="T141"/>
  <c r="R148"/>
  <c r="T157"/>
  <c r="R176"/>
  <c r="T223"/>
  <c r="R237"/>
  <c r="R236"/>
  <c r="BK272"/>
  <c r="J272"/>
  <c r="J66"/>
  <c r="R272"/>
  <c r="T272"/>
  <c r="BK300"/>
  <c r="J300"/>
  <c r="J67"/>
  <c r="P300"/>
  <c r="R300"/>
  <c r="T300"/>
  <c r="BK268"/>
  <c r="J268"/>
  <c r="J65"/>
  <c r="F51"/>
  <c r="BE88"/>
  <c r="BE99"/>
  <c r="BE120"/>
  <c r="BE124"/>
  <c r="BE127"/>
  <c r="BE158"/>
  <c r="BE190"/>
  <c r="BE212"/>
  <c r="BE275"/>
  <c r="BE281"/>
  <c r="BE290"/>
  <c r="BE296"/>
  <c r="BE298"/>
  <c r="BE301"/>
  <c r="BE303"/>
  <c r="F50"/>
  <c r="J51"/>
  <c r="BE112"/>
  <c r="BE131"/>
  <c r="BE145"/>
  <c r="BE153"/>
  <c r="BE196"/>
  <c r="BE202"/>
  <c r="BE252"/>
  <c r="BE264"/>
  <c r="BE279"/>
  <c r="BE286"/>
  <c r="BE292"/>
  <c r="J48"/>
  <c r="J81"/>
  <c r="BE95"/>
  <c r="BE116"/>
  <c r="BE169"/>
  <c r="BE177"/>
  <c r="BE184"/>
  <c r="BE215"/>
  <c r="BE238"/>
  <c r="BE244"/>
  <c r="BE246"/>
  <c r="BE250"/>
  <c r="BE269"/>
  <c r="BE273"/>
  <c r="BE277"/>
  <c r="BE284"/>
  <c r="BE288"/>
  <c r="BE294"/>
  <c r="BE103"/>
  <c r="BE135"/>
  <c r="BE142"/>
  <c r="BE149"/>
  <c r="BE162"/>
  <c r="BE206"/>
  <c r="BE219"/>
  <c r="BE224"/>
  <c r="BE227"/>
  <c r="BE230"/>
  <c r="BE234"/>
  <c r="BE241"/>
  <c r="BE258"/>
  <c r="F35"/>
  <c i="1" r="BD55"/>
  <c r="BD54"/>
  <c r="W33"/>
  <c i="2" r="J32"/>
  <c i="1" r="AW55"/>
  <c i="2" r="F33"/>
  <c i="1" r="BB55"/>
  <c r="BB54"/>
  <c r="AX54"/>
  <c i="2" r="F34"/>
  <c i="1" r="BC55"/>
  <c r="BC54"/>
  <c r="W32"/>
  <c i="2" r="F32"/>
  <c i="1" r="BA55"/>
  <c r="BA54"/>
  <c r="W30"/>
  <c i="2" l="1" r="T86"/>
  <c r="T85"/>
  <c r="P86"/>
  <c r="P85"/>
  <c i="1" r="AU55"/>
  <c i="2" r="R86"/>
  <c r="R85"/>
  <c r="BK236"/>
  <c r="J236"/>
  <c r="J63"/>
  <c r="BK86"/>
  <c r="J86"/>
  <c r="J56"/>
  <c r="J87"/>
  <c r="J57"/>
  <c r="J237"/>
  <c r="J64"/>
  <c r="F31"/>
  <c i="1" r="AZ55"/>
  <c r="AZ54"/>
  <c r="W29"/>
  <c r="W31"/>
  <c i="2" r="J31"/>
  <c i="1" r="AV55"/>
  <c r="AT55"/>
  <c r="AU54"/>
  <c r="AW54"/>
  <c r="AK30"/>
  <c r="AY54"/>
  <c i="2" l="1" r="BK85"/>
  <c r="J85"/>
  <c r="J28"/>
  <c i="1" r="AG55"/>
  <c r="AG54"/>
  <c r="AK26"/>
  <c r="AV54"/>
  <c r="AK29"/>
  <c r="AK35"/>
  <c i="2" l="1" r="J37"/>
  <c r="J55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<sst xmlns="http://schemas.openxmlformats.org/spreadsheetml/2006/main">
  <si>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</si>
  <si>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</si>
  <si>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</si>
  <si>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</si>
  <si>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</si>
  <si>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{506457eb-56b2-479e-a5a2-e32d37da459c}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</si>
  <si>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</si>
  <si>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</si>
  <si>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</si>
  <si>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</si>
  <si>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</si>
  <si>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</si>
  <si>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</si>
  <si>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</si>
  <si>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</si>
  <si>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</si>
  <si>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</si>
  <si>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Hospodářský sjezd Jevišovice</t>
  </si>
  <si>
    <t>KSO:</t>
  </si>
  <si>
    <t/>
  </si>
  <si>
    <t>CC-CZ:</t>
  </si>
  <si>
    <t>Místo:</t>
  </si>
  <si>
    <t xml:space="preserve"> </t>
  </si>
  <si>
    <t>Datum:</t>
  </si>
  <si>
    <t>1. 6. 2022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</si>
  <si>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</si>
  <si>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</si>
  <si>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</si>
  <si>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</si>
  <si>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</si>
  <si>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</si>
  <si>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</si>
  <si>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</si>
  <si>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</si>
  <si>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</si>
  <si>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</si>
  <si>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</si>
  <si>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</si>
  <si>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</si>
  <si>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</si>
  <si>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</si>
  <si>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</si>
  <si>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</si>
  <si>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</si>
  <si>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</si>
  <si>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</si>
  <si>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</si>
  <si>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</si>
  <si>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</si>
  <si>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</si>
  <si>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</si>
  <si>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</si>
  <si>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</si>
  <si>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</si>
  <si>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</si>
  <si>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</si>
  <si>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</si>
  <si>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</si>
  <si>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</si>
  <si>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</si>
  <si>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</si>
  <si>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</si>
  <si>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</si>
  <si>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</si>
  <si>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</si>
  <si>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</si>
  <si>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</si>
  <si>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</si>
  <si>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</si>
  <si>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</si>
  <si>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</si>
  <si>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</si>
  <si>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</si>
  <si>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</si>
  <si>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</si>
  <si>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</si>
  <si>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ZÚ</t>
  </si>
  <si>
    <t>Na ZÚ</t>
  </si>
  <si>
    <t>22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</si>
  <si>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</si>
  <si>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</si>
  <si>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</si>
  <si>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</si>
  <si>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</si>
  <si>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</si>
  <si>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</si>
  <si>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</si>
  <si>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</si>
  <si>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</si>
  <si>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</si>
  <si>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</si>
  <si>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</si>
  <si>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</si>
  <si>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91 - Doplnující konstrukce a práce pozemních komunikací, letišt a ploch</t>
  </si>
  <si>
    <t xml:space="preserve">      998 - Presun hmot</t>
  </si>
  <si>
    <t>OST - Ostatní náklady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</si>
  <si>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</si>
  <si>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</si>
  <si>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</si>
  <si>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</si>
  <si>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</si>
  <si>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</si>
  <si>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</si>
  <si>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</si>
  <si>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</si>
  <si>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</si>
  <si>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</si>
  <si>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</si>
  <si>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</si>
  <si>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</si>
  <si>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</si>
  <si>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</si>
  <si>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</si>
  <si>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</si>
  <si>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</si>
  <si>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122251104</t>
  </si>
  <si>
    <t>Odkopávky a prokopávky nezapažené v hornině třídy těžitelnosti I skupiny 3 objem do 500 m3 strojně</t>
  </si>
  <si>
    <t>m3</t>
  </si>
  <si>
    <t>CS ÚRS 2022 01</t>
  </si>
  <si>
    <t>4</t>
  </si>
  <si>
    <t>-1086660545</t>
  </si>
  <si>
    <t>PP</t>
  </si>
  <si>
    <t>Odkopávky a prokopávky nezapažené strojně v hornině třídy těžitelnosti I skupiny 3 přes 100 do 500 m3</t>
  </si>
  <si>
    <t>Online PSC</t>
  </si>
  <si>
    <t>https://podminky.urs.cz/item/CS_URS_2022_01/122251104</t>
  </si>
  <si>
    <t>VV</t>
  </si>
  <si>
    <t>"Výkop sjezdu" 99,76</t>
  </si>
  <si>
    <t>"Výkop za okraji sjezdu" 20,16</t>
  </si>
  <si>
    <t>"Výkop pro žlab" 7,45</t>
  </si>
  <si>
    <t>Součet</t>
  </si>
  <si>
    <t>131251100</t>
  </si>
  <si>
    <t>Hloubení jam nezapažených v hornině třídy těžitelnosti I skupiny 3 objem do 20 m3 strojně</t>
  </si>
  <si>
    <t>-1268124687</t>
  </si>
  <si>
    <t>Hloubení nezapažených jam a zářezů strojně s urovnáním dna do předepsaného profilu a spádu v hornině třídy těžitelnosti I skupiny 3 do 20 m3</t>
  </si>
  <si>
    <t>https://podminky.urs.cz/item/CS_URS_2022_01/131251100</t>
  </si>
  <si>
    <t>"Zasakovací jáma" 2,0*1,0*2,0</t>
  </si>
  <si>
    <t>3</t>
  </si>
  <si>
    <t>132251101</t>
  </si>
  <si>
    <t>Hloubení rýh nezapažených š do 800 mm v hornině třídy těžitelnosti I skupiny 3 objem do 20 m3 strojně</t>
  </si>
  <si>
    <t>-1415426829</t>
  </si>
  <si>
    <t>Hloubení nezapažených rýh šířky do 800 mm strojně s urovnáním dna do předepsaného profilu a spádu v hornině třídy těžitelnosti I skupiny 3 do 20 m3</t>
  </si>
  <si>
    <t>https://podminky.urs.cz/item/CS_URS_2022_01/132251101</t>
  </si>
  <si>
    <t xml:space="preserve">"Trativodní rýha"  20,0*0,35*0,3</t>
  </si>
  <si>
    <t>162751117</t>
  </si>
  <si>
    <t>Vodorovné přemístění do 10000 m výkopku/sypaniny z horniny třídy těžitelnosti I, skupiny 1 až 3</t>
  </si>
  <si>
    <t>1818565259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</si>
  <si>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</si>
  <si>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</si>
  <si>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"Odkopávky dle 122251104" 127,370</t>
  </si>
  <si>
    <t>"Násyp (odpocet) dle 171152111" -10,082</t>
  </si>
  <si>
    <t>"Hloubení jam dle 131151101" 4,0</t>
  </si>
  <si>
    <t>"Zásyp sypaninou bez zhutnení (odpocet) dle 174251101" -2,0</t>
  </si>
  <si>
    <t>"Hloubení rýh dle 132151103" 2,10</t>
  </si>
  <si>
    <t>5</t>
  </si>
  <si>
    <t>162751119</t>
  </si>
  <si>
    <t>Příplatek k vodorovnému přemístění výkopku/sypaniny z horniny třídy těžitelnosti I, skupiny 1 až 3 ZKD 1000 m přes 10000 m</t>
  </si>
  <si>
    <t>1892944623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</si>
  <si>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</si>
  <si>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</si>
  <si>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12*121,388</t>
  </si>
  <si>
    <t>6</t>
  </si>
  <si>
    <t>171152111</t>
  </si>
  <si>
    <t>Uložení sypaniny z hornin nesoudržných a sypkých do násypů zhutněných v aktivní zóně silnic a dálnic</t>
  </si>
  <si>
    <t>-683699306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</si>
  <si>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</si>
  <si>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https://podminky.urs.cz/item/CS_URS_2022_01/171152111</t>
  </si>
  <si>
    <t>"Zpětný zásyp za okrajem sjezdu" 2*20,0*0,71*0,71/2</t>
  </si>
  <si>
    <t>7</t>
  </si>
  <si>
    <t>171201221</t>
  </si>
  <si>
    <t>Poplatek za uložení na skládce (skládkovné) zeminy a kamení kód odpadu 17 05 04</t>
  </si>
  <si>
    <t>t</t>
  </si>
  <si>
    <t>-1194615693</t>
  </si>
  <si>
    <t>Poplatek za uložení stavebního odpadu na skládce (skládkovné) zeminy a kamení zatříděného do Katalogu odpadů pod kódem 17 05 04</t>
  </si>
  <si>
    <t>https://podminky.urs.cz/item/CS_URS_2022_01/171201221</t>
  </si>
  <si>
    <t>121,388"m3" *2,0 "t/m3"</t>
  </si>
  <si>
    <t>8</t>
  </si>
  <si>
    <t>171251201</t>
  </si>
  <si>
    <t>Uložení sypaniny na skládky nebo meziskládky</t>
  </si>
  <si>
    <t>49021627</t>
  </si>
  <si>
    <t>Uložení sypaniny na skládky nebo meziskládky bez hutnění s upravením uložené sypaniny do předepsaného tvaru</t>
  </si>
  <si>
    <t>https://podminky.urs.cz/item/CS_URS_2022_01/171251201</t>
  </si>
  <si>
    <t>9</t>
  </si>
  <si>
    <t>174151101</t>
  </si>
  <si>
    <t>Zásyp jam, šachet rýh nebo kolem objektů sypaninou se zhutněním</t>
  </si>
  <si>
    <t>-1117121489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</si>
  <si>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</si>
  <si>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</si>
  <si>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"Výpln zasakovacích jam" 2,0*1,0*1,0</t>
  </si>
  <si>
    <t>10</t>
  </si>
  <si>
    <t>174251101</t>
  </si>
  <si>
    <t>Zásyp jam, šachet rýh nebo kolem objektů sypaninou bez zhutnění</t>
  </si>
  <si>
    <t>1773848360</t>
  </si>
  <si>
    <t>Zásyp sypaninou z jakékoliv horniny strojně s uložením výkopku ve vrstvách bez zhutnění jam, šachet, rýh nebo kolem objektů v těchto vykopávkách</t>
  </si>
  <si>
    <t>https://podminky.urs.cz/item/CS_URS_2022_01/174251101</t>
  </si>
  <si>
    <t>"Zpetný zához (krytí) zasakovacích jam" 2,0*1,0*1,0</t>
  </si>
  <si>
    <t>11</t>
  </si>
  <si>
    <t>181152302</t>
  </si>
  <si>
    <t>Úprava pláně pro silnice a dálnice v zářezech se zhutněním</t>
  </si>
  <si>
    <t>m2</t>
  </si>
  <si>
    <t>-315879677</t>
  </si>
  <si>
    <t>Úprava pláně na stavbách silnic a dálnic strojně v zářezech mimo skalních se zhutněním</t>
  </si>
  <si>
    <t>https://podminky.urs.cz/item/CS_URS_2022_01/181152302</t>
  </si>
  <si>
    <t>"Základní plocha" 140,50</t>
  </si>
  <si>
    <t>"Rozšírení pláne" 2*20,0*0,71</t>
  </si>
  <si>
    <t>Zakládání</t>
  </si>
  <si>
    <t>12</t>
  </si>
  <si>
    <t>214500111</t>
  </si>
  <si>
    <t>Zřízení výplně rýh s drenážním potrubím do DN 200 štěrkopískem v do 300 mm</t>
  </si>
  <si>
    <t>m</t>
  </si>
  <si>
    <t>1212929853</t>
  </si>
  <si>
    <t>Zřízení výplně rýhy s drenážním potrubím z trub DN do 200 štěrkem, pískem nebo štěrkopískem, výšky přes 200 do 300 mm</t>
  </si>
  <si>
    <t>https://podminky.urs.cz/item/CS_URS_2022_01/214500111</t>
  </si>
  <si>
    <t>13</t>
  </si>
  <si>
    <t>M</t>
  </si>
  <si>
    <t>58343930</t>
  </si>
  <si>
    <t>kamenivo drcené hrubé frakce 16/32</t>
  </si>
  <si>
    <t>512314242</t>
  </si>
  <si>
    <t>20,0*0,3*0,35*2,0</t>
  </si>
  <si>
    <t>Svislé a kompletní konstrukce</t>
  </si>
  <si>
    <t>14</t>
  </si>
  <si>
    <t>341361221</t>
  </si>
  <si>
    <t>Výztuž stěn betonářskou ocelí 10 216</t>
  </si>
  <si>
    <t>-2131893754</t>
  </si>
  <si>
    <t>Výztuž stěn a příček nosných svislých nebo šikmých, rovných nebo oblých z betonářské oceli 10 216 (E)</t>
  </si>
  <si>
    <t>https://podminky.urs.cz/item/CS_URS_2022_01/341361221</t>
  </si>
  <si>
    <t>"Výztuž prícný žlab - beton žlabu + krycí deska" (808,0+67,0)*0,001</t>
  </si>
  <si>
    <t>376312224</t>
  </si>
  <si>
    <t>Stěny šachet tl nad 200 mm z betonu prostého se zvýšenými nároky na prostředí tř. C 25/30</t>
  </si>
  <si>
    <t>-1799980917</t>
  </si>
  <si>
    <t>Šachty na tunelové stoce stěny šachet z betonu prostého tl. přes 200 mm, se zvýšenými nároky na prostředí tř. C 25/30</t>
  </si>
  <si>
    <t>https://podminky.urs.cz/item/CS_URS_2022_01/376312224</t>
  </si>
  <si>
    <t>"Prícný žlab - beton žlabu + krycí deska" 4,25+0,35</t>
  </si>
  <si>
    <t>Vodorovné konstrukce</t>
  </si>
  <si>
    <t>16</t>
  </si>
  <si>
    <t>451311111</t>
  </si>
  <si>
    <t>Podklad pod dlažbu z betonu prostého C 20/25 tl do 100 mm</t>
  </si>
  <si>
    <t>-2030919543</t>
  </si>
  <si>
    <t>Podklad pod dlažbu z betonu prostého bez zvýšených nároků na prostředí tř. C 20/25 tl. do 100 mm</t>
  </si>
  <si>
    <t>https://podminky.urs.cz/item/CS_URS_2022_01/451311111</t>
  </si>
  <si>
    <t>"Podkladní beton žlabu" 17,3*0,7</t>
  </si>
  <si>
    <t>17</t>
  </si>
  <si>
    <t>451573111</t>
  </si>
  <si>
    <t>Lože pod potrubí otevřený výkop ze štěrkopísku</t>
  </si>
  <si>
    <t>1484945091</t>
  </si>
  <si>
    <t>Lože pod potrubí, stoky a drobné objekty v otevřeném výkopu z písku a štěrkopísku do 63 mm</t>
  </si>
  <si>
    <t>https://podminky.urs.cz/item/CS_URS_2022_01/451573111</t>
  </si>
  <si>
    <t>"Žlab - podsyp" 1,21</t>
  </si>
  <si>
    <t>"Žlab - obsyp" 3,63</t>
  </si>
  <si>
    <t>"Celo žlabu - podsyp" 0,216</t>
  </si>
  <si>
    <t>18</t>
  </si>
  <si>
    <t>452351101</t>
  </si>
  <si>
    <t>Bednění podkladních desek nebo bloků nebo sedlového lože otevřený výkop</t>
  </si>
  <si>
    <t>1482521147</t>
  </si>
  <si>
    <t>Bednění podkladních a zajišťovacích konstrukcí v otevřeném výkopu desek nebo sedlových loží pod potrubí, stoky a drobné objekty</t>
  </si>
  <si>
    <t>https://podminky.urs.cz/item/CS_URS_2022_01/452351101</t>
  </si>
  <si>
    <t>"Žlab - bednení" 48,25</t>
  </si>
  <si>
    <t>"Zákrytová deska - bednení" 3,50</t>
  </si>
  <si>
    <t>"Celo žlabu - bednení" 14,03</t>
  </si>
  <si>
    <t>Komunikace pozemní</t>
  </si>
  <si>
    <t>19</t>
  </si>
  <si>
    <t>564581111</t>
  </si>
  <si>
    <t>Zřízení podsypu nebo podkladu ze sypaniny plochy přes 100 m2 tl 300 mm</t>
  </si>
  <si>
    <t>1061282963</t>
  </si>
  <si>
    <t>Zřízení podsypu nebo podkladu ze sypaniny s rozprostřením, vlhčením, a zhutněním plochy přes 100 m2, po zhutnění tl. 300 mm</t>
  </si>
  <si>
    <t>https://podminky.urs.cz/item/CS_URS_2022_01/564581111</t>
  </si>
  <si>
    <t>"Výměna zemní pláně - vhodná zemina, resp. štěrkodrť"</t>
  </si>
  <si>
    <t>"Rozšírení pláne" 2*20,0*0,41</t>
  </si>
  <si>
    <t>20</t>
  </si>
  <si>
    <t>564831111</t>
  </si>
  <si>
    <t>Podklad ze štěrkodrtě ŠD plochy přes 100 m2 tl 100 mm</t>
  </si>
  <si>
    <t>1505366783</t>
  </si>
  <si>
    <t>Podklad ze štěrkodrti ŠD s rozprostřením a zhutněním plochy přes 100 m2, po zhutnění tl. 100 mm</t>
  </si>
  <si>
    <t>https://podminky.urs.cz/item/CS_URS_2022_01/564831111</t>
  </si>
  <si>
    <t>"Rozšírení vrstvy" 2*20,0*0,11</t>
  </si>
  <si>
    <t>564861111</t>
  </si>
  <si>
    <t>Podklad ze štěrkodrtě ŠD plochy přes 100 m2 tl 200 mm</t>
  </si>
  <si>
    <t>-902905741</t>
  </si>
  <si>
    <t>Podklad ze štěrkodrti ŠD s rozprostřením a zhutněním plochy přes 100 m2, po zhutnění tl. 200 mm</t>
  </si>
  <si>
    <t>https://podminky.urs.cz/item/CS_URS_2022_01/564861111</t>
  </si>
  <si>
    <t>"Rozšírení vrstvy" 2*20,0*0,21</t>
  </si>
  <si>
    <t>565155121</t>
  </si>
  <si>
    <t>Asfaltový beton vrstva podkladní ACP 16 (obalované kamenivo OKS) tl 70 mm š přes 3 m</t>
  </si>
  <si>
    <t>-1176409529</t>
  </si>
  <si>
    <t>Asfaltový beton vrstva podkladní ACP 16 (obalované kamenivo střednězrnné - OKS) s rozprostřením a zhutněním v pruhu šířky přes 3 m, po zhutnění tl. 70 mm</t>
  </si>
  <si>
    <t>https://podminky.urs.cz/item/CS_URS_2022_01/565155121</t>
  </si>
  <si>
    <t>"Rozšírení vrstvy" 2*20,0*0,04</t>
  </si>
  <si>
    <t>23</t>
  </si>
  <si>
    <t>569831111</t>
  </si>
  <si>
    <t>Zpevnění krajnic štěrkodrtí tl 100 mm</t>
  </si>
  <si>
    <t>-1206985057</t>
  </si>
  <si>
    <t>Zpevnění krajnic nebo komunikací pro pěší s rozprostřením a zhutněním, po zhutnění štěrkodrtí tl. 100 mm</t>
  </si>
  <si>
    <t>https://podminky.urs.cz/item/CS_URS_2022_01/569831111</t>
  </si>
  <si>
    <t>2*20,0*0,5</t>
  </si>
  <si>
    <t>24</t>
  </si>
  <si>
    <t>573111112</t>
  </si>
  <si>
    <t>Postřik živičný infiltrační s posypem z asfaltu množství 1 kg/m2</t>
  </si>
  <si>
    <t>-1385301756</t>
  </si>
  <si>
    <t>Postřik infiltrační PI z asfaltu silničního s posypem kamenivem, v množství 1,00 kg/m2</t>
  </si>
  <si>
    <t>https://podminky.urs.cz/item/CS_URS_2022_01/573111112</t>
  </si>
  <si>
    <t>25</t>
  </si>
  <si>
    <t>573211106</t>
  </si>
  <si>
    <t>Postřik živičný spojovací z asfaltu v množství 0,20 kg/m2</t>
  </si>
  <si>
    <t>-931405105</t>
  </si>
  <si>
    <t>Postřik spojovací PS bez posypu kamenivem z asfaltu silničního, v množství 0,20 kg/m2</t>
  </si>
  <si>
    <t>https://podminky.urs.cz/item/CS_URS_2022_01/573211106</t>
  </si>
  <si>
    <t>26</t>
  </si>
  <si>
    <t>577134221</t>
  </si>
  <si>
    <t>Asfaltový beton vrstva obrusná ACO 11 (ABS) tř. II tl 40 mm š přes 3 m z nemodifikovaného asfaltu</t>
  </si>
  <si>
    <t>277754598</t>
  </si>
  <si>
    <t>Asfaltový beton vrstva obrusná ACO 11 (ABS) s rozprostřením a se zhutněním z nemodifikovaného asfaltu v pruhu šířky přes 3 m tř. II, po zhutnění tl. 40 mm</t>
  </si>
  <si>
    <t>https://podminky.urs.cz/item/CS_URS_2022_01/577134221</t>
  </si>
  <si>
    <t>27</t>
  </si>
  <si>
    <t>599141111</t>
  </si>
  <si>
    <t>Vyplnění spár mezi silničními dílci živičnou zálivkou</t>
  </si>
  <si>
    <t>-2007140687</t>
  </si>
  <si>
    <t>Vyplnění spár mezi silničními dílci jakékoliv tloušťky živičnou zálivkou</t>
  </si>
  <si>
    <t>https://podminky.urs.cz/item/CS_URS_2022_01/599141111</t>
  </si>
  <si>
    <t>"Ošetrení spáry pri napojení na zacátku úseku" 22,0</t>
  </si>
  <si>
    <t>Trubní vedení</t>
  </si>
  <si>
    <t>28</t>
  </si>
  <si>
    <t>871218113</t>
  </si>
  <si>
    <t>Kladení drenážního potrubí z flexibilního PVC průměru do 65 mm</t>
  </si>
  <si>
    <t>925147911</t>
  </si>
  <si>
    <t>Kladení drenážního potrubí z plastických hmot do připravené rýhy z flexibilního PVC, průměru do 65 mm</t>
  </si>
  <si>
    <t>https://podminky.urs.cz/item/CS_URS_2022_01/871218113</t>
  </si>
  <si>
    <t>29</t>
  </si>
  <si>
    <t>28611223</t>
  </si>
  <si>
    <t>trubka drenážní flexibilní celoperforovaná PVC-U SN 4 DN 100 pro meliorace, dočasné nebo odlehčovací drenáže</t>
  </si>
  <si>
    <t>390885050</t>
  </si>
  <si>
    <t>20,0*1,05</t>
  </si>
  <si>
    <t>30</t>
  </si>
  <si>
    <t>899211112</t>
  </si>
  <si>
    <t>Osazení mříží s rámem hmotnosti nad 50 do 100 kg</t>
  </si>
  <si>
    <t>kus</t>
  </si>
  <si>
    <t>1529463311</t>
  </si>
  <si>
    <t>Osazení litinových mříží s rámem na šachtách tunelové stoky hmotnosti jednotlivě přes 50 do 100 kg</t>
  </si>
  <si>
    <t>https://podminky.urs.cz/item/CS_URS_2022_01/899211112</t>
  </si>
  <si>
    <t>"Prícný žlab" 10,5 "m" * 2 "mríže/1m"</t>
  </si>
  <si>
    <t>31</t>
  </si>
  <si>
    <t>59224481</t>
  </si>
  <si>
    <t>mříž vtoková s rámem pro uliční vpusť 500x500, zatížení 40 tun</t>
  </si>
  <si>
    <t>1687914124</t>
  </si>
  <si>
    <t>Ostatní konstrukce a práce, bourání</t>
  </si>
  <si>
    <t>91</t>
  </si>
  <si>
    <t>Doplnující konstrukce a práce pozemních komunikací, letišt a ploch</t>
  </si>
  <si>
    <t>32</t>
  </si>
  <si>
    <t>913121111</t>
  </si>
  <si>
    <t>Montáž a demontáž dočasné dopravní značky kompletní základní</t>
  </si>
  <si>
    <t>-848790829</t>
  </si>
  <si>
    <t>Montáž a demontáž dočasných dopravních značek kompletních značek vč. podstavce a sloupku základních</t>
  </si>
  <si>
    <t>https://podminky.urs.cz/item/CS_URS_2022_01/913121111</t>
  </si>
  <si>
    <t>33</t>
  </si>
  <si>
    <t>913121211</t>
  </si>
  <si>
    <t>Příplatek k dočasné dopravní značce kompletní základní za první a ZKD den použití</t>
  </si>
  <si>
    <t>981151485</t>
  </si>
  <si>
    <t>Montáž a demontáž dočasných dopravních značek Příplatek za první a každý další den použití dočasných dopravních značek k ceně 12-1111</t>
  </si>
  <si>
    <t>https://podminky.urs.cz/item/CS_URS_2022_01/913121211</t>
  </si>
  <si>
    <t>34</t>
  </si>
  <si>
    <t>SPC03</t>
  </si>
  <si>
    <t>Směrové sloupky Z 11g včetně osazení</t>
  </si>
  <si>
    <t>1905015176</t>
  </si>
  <si>
    <t>35</t>
  </si>
  <si>
    <t>916131213</t>
  </si>
  <si>
    <t>Osazení silničního obrubníku betonového stojatého s boční opěrou do lože z betonu prostého</t>
  </si>
  <si>
    <t>-713515174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</si>
  <si>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</si>
  <si>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</si>
  <si>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"Zacátek úseku + konec úseku" 22,0+4,0</t>
  </si>
  <si>
    <t>36</t>
  </si>
  <si>
    <t>59217029</t>
  </si>
  <si>
    <t>obrubník betonový silniční nájezdový 1000x150x150mm</t>
  </si>
  <si>
    <t>-1393154451</t>
  </si>
  <si>
    <t>37</t>
  </si>
  <si>
    <t>919311112</t>
  </si>
  <si>
    <t>Čela propustků z prostého betonu tř. C12/15</t>
  </si>
  <si>
    <t>198423389</t>
  </si>
  <si>
    <t>Čela propustků z prostého betonu tř. C 12/15</t>
  </si>
  <si>
    <t>https://podminky.urs.cz/item/CS_URS_2022_01/919311112</t>
  </si>
  <si>
    <t>"Celo na vtoku - práh" 1,8*0,8*0,6</t>
  </si>
  <si>
    <t>"Celo na výtoku - práh" 1,8*0,8*0,6</t>
  </si>
  <si>
    <t>38</t>
  </si>
  <si>
    <t>919511112</t>
  </si>
  <si>
    <t>Čela propustků z lomového kamene</t>
  </si>
  <si>
    <t>-1294812024</t>
  </si>
  <si>
    <t>Čela propustků z lomového kamene upraveného, na maltu cementovou</t>
  </si>
  <si>
    <t>https://podminky.urs.cz/item/CS_URS_2022_01/919511112</t>
  </si>
  <si>
    <t>"Celo na vtoku - lomový kámen na MC" (1,8*1,0-0,4*0,4)*0,6</t>
  </si>
  <si>
    <t>"Celo na výtoku - lomový kámen na MC" (1,8*1,05-0,4*0,4)*0,6</t>
  </si>
  <si>
    <t>39</t>
  </si>
  <si>
    <t>919735114</t>
  </si>
  <si>
    <t>Řezání stávajícího živičného krytu hl do 200 mm</t>
  </si>
  <si>
    <t>-7314230</t>
  </si>
  <si>
    <t>Řezání stávajícího živičného krytu nebo podkladu hloubky přes 150 do 200 mm</t>
  </si>
  <si>
    <t>https://podminky.urs.cz/item/CS_URS_2022_01/919735114</t>
  </si>
  <si>
    <t>"Dle pol. 599141111" 22,0</t>
  </si>
  <si>
    <t>998</t>
  </si>
  <si>
    <t>Presun hmot</t>
  </si>
  <si>
    <t>40</t>
  </si>
  <si>
    <t>998225111</t>
  </si>
  <si>
    <t>Přesun hmot pro pozemní komunikace s krytem z kamene, monolitickým betonovým nebo živičným</t>
  </si>
  <si>
    <t>414767860</t>
  </si>
  <si>
    <t>Přesun hmot pro komunikace s krytem z kameniva, monolitickým betonovým nebo živičným dopravní vzdálenost do 200 m jakékoliv délky objektu</t>
  </si>
  <si>
    <t>https://podminky.urs.cz/item/CS_URS_2022_01/998225111</t>
  </si>
  <si>
    <t>OST</t>
  </si>
  <si>
    <t>Ostatní náklady</t>
  </si>
  <si>
    <t>41</t>
  </si>
  <si>
    <t>SPC.1</t>
  </si>
  <si>
    <t>Geodetické vytycení parcely stavby</t>
  </si>
  <si>
    <t>312375779</t>
  </si>
  <si>
    <t>Geodetické vytyčení parcely stavby</t>
  </si>
  <si>
    <t>42</t>
  </si>
  <si>
    <t>SPC.2</t>
  </si>
  <si>
    <t>Geodetické vytycení osy a hlavních vytycovacích bodù</t>
  </si>
  <si>
    <t>-584886136</t>
  </si>
  <si>
    <t>Geodetické vytyčení osy a hlavních vytyčovacích bodů</t>
  </si>
  <si>
    <t>43</t>
  </si>
  <si>
    <t>SPC.4</t>
  </si>
  <si>
    <t>Výškové zaměření zemní pláně</t>
  </si>
  <si>
    <t>-294857606</t>
  </si>
  <si>
    <t>44</t>
  </si>
  <si>
    <t>SPC.5</t>
  </si>
  <si>
    <t>Výškové zaměření horní nezpevněné vrstvy</t>
  </si>
  <si>
    <t>-1419580674</t>
  </si>
  <si>
    <t>45</t>
  </si>
  <si>
    <t>SPC.6</t>
  </si>
  <si>
    <t>Vytycení inženýrských sítí</t>
  </si>
  <si>
    <t>2096860509</t>
  </si>
  <si>
    <t>Vytyčení inženýrských sítí</t>
  </si>
  <si>
    <t>"telefon" 1,0</t>
  </si>
  <si>
    <t>46</t>
  </si>
  <si>
    <t>SPC.7</t>
  </si>
  <si>
    <t>Zamerení skutecného provedení stavby</t>
  </si>
  <si>
    <t>1600207634</t>
  </si>
  <si>
    <t>Zaměření skutečného provedení stavby</t>
  </si>
  <si>
    <t>47</t>
  </si>
  <si>
    <t>SPC.8</t>
  </si>
  <si>
    <t>Dokumentace skutecného provedení díla</t>
  </si>
  <si>
    <t>626090858</t>
  </si>
  <si>
    <t>Dokumentace skutečného provedení díla</t>
  </si>
  <si>
    <t>48</t>
  </si>
  <si>
    <t>SPC.10</t>
  </si>
  <si>
    <t>Provedení zkoušky únosnosti zemní pláne statickou zatežovací deskou</t>
  </si>
  <si>
    <t>1095143438</t>
  </si>
  <si>
    <t>Provedení zkoušky únosnosti zemní pláně statickou zatěžovací deskou</t>
  </si>
  <si>
    <t>49</t>
  </si>
  <si>
    <t>SPC.11</t>
  </si>
  <si>
    <t>Provedení zkoušky únosnosti horní podkl. vrstvy statickou zatěžovací deskou</t>
  </si>
  <si>
    <t>-874301164</t>
  </si>
  <si>
    <t>50</t>
  </si>
  <si>
    <t>SPC.12</t>
  </si>
  <si>
    <t>Informacní tabule zákazu vstupu na stavenište</t>
  </si>
  <si>
    <t>-1756364095</t>
  </si>
  <si>
    <t>Informační tabule zákazu vstupu na staveniště</t>
  </si>
  <si>
    <t>51</t>
  </si>
  <si>
    <t>SPC.13</t>
  </si>
  <si>
    <t>Úprava skládek dočasných</t>
  </si>
  <si>
    <t>512</t>
  </si>
  <si>
    <t>-1816539281</t>
  </si>
  <si>
    <t>52</t>
  </si>
  <si>
    <t>SPC.14</t>
  </si>
  <si>
    <t>Provedení geometricého planu</t>
  </si>
  <si>
    <t>kpt</t>
  </si>
  <si>
    <t>1316466374</t>
  </si>
  <si>
    <t>Provedení geometricého planu - oddělení zastavěné části pozemku</t>
  </si>
  <si>
    <t>53</t>
  </si>
  <si>
    <t>SPC.15</t>
  </si>
  <si>
    <t>Archeologický prùzkum</t>
  </si>
  <si>
    <t>-1948335587</t>
  </si>
  <si>
    <t>VRN</t>
  </si>
  <si>
    <t>Vedlejší rozpočtové náklady</t>
  </si>
  <si>
    <t>54</t>
  </si>
  <si>
    <t>SPC.16</t>
  </si>
  <si>
    <t>Zarízení stavenište</t>
  </si>
  <si>
    <t>1409745664</t>
  </si>
  <si>
    <t>Zařízení staveniště</t>
  </si>
  <si>
    <t>55</t>
  </si>
  <si>
    <t>SPC.17</t>
  </si>
  <si>
    <t>Náklady na nutnost pojezdu po pozemku stavby</t>
  </si>
  <si>
    <t>1806767375</t>
  </si>
  <si>
    <t>Náklady na nutnost pojezdu po pozemku stavby, 
popř. náklady na zřízení manipulačního pruhu.</t>
  </si>
  <si>
    <t>P</t>
  </si>
  <si>
    <t>Poznámka k položce:_x000d_
Zhotovitel stavby je vázán při výstavbě velikostí vymezené parcely pro polní cestu. Ta je většinou úzká a nezahrnuje tedy potřebný manipulační prostor pro pohyb pracovníků a strojů během výstavby. To sebou nese nutnost pojíždět během stavby po vozovkových vrstvách případně přes rozestavěná odvodňovací zařízení, což znamená komplikaci a ve výsledku prodražení stavebních prací. Výše těchto nákladů je v rozpočtu zahrnuta v této položce._x000d_
V případě domluvy o zřízení manipulačního pruhu jsou v této položce zahrnuty náklady na jeho zřízení, pronájem, uvedení do původního stavu.</t>
  </si>
  <si>
    <t>SEZNAM FIGUR</t>
  </si>
  <si>
    <t>Výměra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</si>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</sst>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251104" TargetMode="External" /><Relationship Id="rId2" Type="http://schemas.openxmlformats.org/officeDocument/2006/relationships/hyperlink" Target="https://podminky.urs.cz/item/CS_URS_2022_01/131251100" TargetMode="External" /><Relationship Id="rId3" Type="http://schemas.openxmlformats.org/officeDocument/2006/relationships/hyperlink" Target="https://podminky.urs.cz/item/CS_URS_2022_01/132251101" TargetMode="External" /><Relationship Id="rId4" Type="http://schemas.openxmlformats.org/officeDocument/2006/relationships/hyperlink" Target="https://podminky.urs.cz/item/CS_URS_2022_01/162751117" TargetMode="External" /><Relationship Id="rId5" Type="http://schemas.openxmlformats.org/officeDocument/2006/relationships/hyperlink" Target="https://podminky.urs.cz/item/CS_URS_2022_01/162751119" TargetMode="External" /><Relationship Id="rId6" Type="http://schemas.openxmlformats.org/officeDocument/2006/relationships/hyperlink" Target="https://podminky.urs.cz/item/CS_URS_2022_01/171152111" TargetMode="External" /><Relationship Id="rId7" Type="http://schemas.openxmlformats.org/officeDocument/2006/relationships/hyperlink" Target="https://podminky.urs.cz/item/CS_URS_2022_01/171201221" TargetMode="External" /><Relationship Id="rId8" Type="http://schemas.openxmlformats.org/officeDocument/2006/relationships/hyperlink" Target="https://podminky.urs.cz/item/CS_URS_2022_01/171251201" TargetMode="External" /><Relationship Id="rId9" Type="http://schemas.openxmlformats.org/officeDocument/2006/relationships/hyperlink" Target="https://podminky.urs.cz/item/CS_URS_2022_01/174151101" TargetMode="External" /><Relationship Id="rId10" Type="http://schemas.openxmlformats.org/officeDocument/2006/relationships/hyperlink" Target="https://podminky.urs.cz/item/CS_URS_2022_01/174251101" TargetMode="External" /><Relationship Id="rId11" Type="http://schemas.openxmlformats.org/officeDocument/2006/relationships/hyperlink" Target="https://podminky.urs.cz/item/CS_URS_2022_01/181152302" TargetMode="External" /><Relationship Id="rId12" Type="http://schemas.openxmlformats.org/officeDocument/2006/relationships/hyperlink" Target="https://podminky.urs.cz/item/CS_URS_2022_01/214500111" TargetMode="External" /><Relationship Id="rId13" Type="http://schemas.openxmlformats.org/officeDocument/2006/relationships/hyperlink" Target="https://podminky.urs.cz/item/CS_URS_2022_01/341361221" TargetMode="External" /><Relationship Id="rId14" Type="http://schemas.openxmlformats.org/officeDocument/2006/relationships/hyperlink" Target="https://podminky.urs.cz/item/CS_URS_2022_01/376312224" TargetMode="External" /><Relationship Id="rId15" Type="http://schemas.openxmlformats.org/officeDocument/2006/relationships/hyperlink" Target="https://podminky.urs.cz/item/CS_URS_2022_01/451311111" TargetMode="External" /><Relationship Id="rId16" Type="http://schemas.openxmlformats.org/officeDocument/2006/relationships/hyperlink" Target="https://podminky.urs.cz/item/CS_URS_2022_01/451573111" TargetMode="External" /><Relationship Id="rId17" Type="http://schemas.openxmlformats.org/officeDocument/2006/relationships/hyperlink" Target="https://podminky.urs.cz/item/CS_URS_2022_01/452351101" TargetMode="External" /><Relationship Id="rId18" Type="http://schemas.openxmlformats.org/officeDocument/2006/relationships/hyperlink" Target="https://podminky.urs.cz/item/CS_URS_2022_01/564581111" TargetMode="External" /><Relationship Id="rId19" Type="http://schemas.openxmlformats.org/officeDocument/2006/relationships/hyperlink" Target="https://podminky.urs.cz/item/CS_URS_2022_01/564831111" TargetMode="External" /><Relationship Id="rId20" Type="http://schemas.openxmlformats.org/officeDocument/2006/relationships/hyperlink" Target="https://podminky.urs.cz/item/CS_URS_2022_01/564861111" TargetMode="External" /><Relationship Id="rId21" Type="http://schemas.openxmlformats.org/officeDocument/2006/relationships/hyperlink" Target="https://podminky.urs.cz/item/CS_URS_2022_01/565155121" TargetMode="External" /><Relationship Id="rId22" Type="http://schemas.openxmlformats.org/officeDocument/2006/relationships/hyperlink" Target="https://podminky.urs.cz/item/CS_URS_2022_01/569831111" TargetMode="External" /><Relationship Id="rId23" Type="http://schemas.openxmlformats.org/officeDocument/2006/relationships/hyperlink" Target="https://podminky.urs.cz/item/CS_URS_2022_01/573111112" TargetMode="External" /><Relationship Id="rId24" Type="http://schemas.openxmlformats.org/officeDocument/2006/relationships/hyperlink" Target="https://podminky.urs.cz/item/CS_URS_2022_01/573211106" TargetMode="External" /><Relationship Id="rId25" Type="http://schemas.openxmlformats.org/officeDocument/2006/relationships/hyperlink" Target="https://podminky.urs.cz/item/CS_URS_2022_01/577134221" TargetMode="External" /><Relationship Id="rId26" Type="http://schemas.openxmlformats.org/officeDocument/2006/relationships/hyperlink" Target="https://podminky.urs.cz/item/CS_URS_2022_01/599141111" TargetMode="External" /><Relationship Id="rId27" Type="http://schemas.openxmlformats.org/officeDocument/2006/relationships/hyperlink" Target="https://podminky.urs.cz/item/CS_URS_2022_01/871218113" TargetMode="External" /><Relationship Id="rId28" Type="http://schemas.openxmlformats.org/officeDocument/2006/relationships/hyperlink" Target="https://podminky.urs.cz/item/CS_URS_2022_01/899211112" TargetMode="External" /><Relationship Id="rId29" Type="http://schemas.openxmlformats.org/officeDocument/2006/relationships/hyperlink" Target="https://podminky.urs.cz/item/CS_URS_2022_01/913121111" TargetMode="External" /><Relationship Id="rId30" Type="http://schemas.openxmlformats.org/officeDocument/2006/relationships/hyperlink" Target="https://podminky.urs.cz/item/CS_URS_2022_01/913121211" TargetMode="External" /><Relationship Id="rId31" Type="http://schemas.openxmlformats.org/officeDocument/2006/relationships/hyperlink" Target="https://podminky.urs.cz/item/CS_URS_2022_01/916131213" TargetMode="External" /><Relationship Id="rId32" Type="http://schemas.openxmlformats.org/officeDocument/2006/relationships/hyperlink" Target="https://podminky.urs.cz/item/CS_URS_2022_01/919311112" TargetMode="External" /><Relationship Id="rId33" Type="http://schemas.openxmlformats.org/officeDocument/2006/relationships/hyperlink" Target="https://podminky.urs.cz/item/CS_URS_2022_01/919511112" TargetMode="External" /><Relationship Id="rId34" Type="http://schemas.openxmlformats.org/officeDocument/2006/relationships/hyperlink" Target="https://podminky.urs.cz/item/CS_URS_2022_01/919735114" TargetMode="External" /><Relationship Id="rId35" Type="http://schemas.openxmlformats.org/officeDocument/2006/relationships/hyperlink" Target="https://podminky.urs.cz/item/CS_URS_2022_01/998225111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Hospodářský sjezd Jevišovice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1. 6. 2022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68</v>
      </c>
      <c r="BT54" s="110" t="s">
        <v>69</v>
      </c>
      <c r="BV54" s="110" t="s">
        <v>70</v>
      </c>
      <c r="BW54" s="110" t="s">
        <v>5</v>
      </c>
      <c r="BX54" s="110" t="s">
        <v>71</v>
      </c>
      <c r="CL54" s="110" t="s">
        <v>19</v>
      </c>
    </row>
    <row r="55" s="7" customFormat="1" ht="16.5" customHeight="1">
      <c r="A55" s="111" t="s">
        <v>72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'2022 - Hospodářský sjezd 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73</v>
      </c>
      <c r="AR55" s="118"/>
      <c r="AS55" s="119">
        <v>0</v>
      </c>
      <c r="AT55" s="120">
        <f>ROUND(SUM(AV55:AW55),2)</f>
        <v>0</v>
      </c>
      <c r="AU55" s="121">
        <f>'2022 - Hospodářský sjezd ...'!P85</f>
        <v>0</v>
      </c>
      <c r="AV55" s="120">
        <f>'2022 - Hospodářský sjezd ...'!J31</f>
        <v>0</v>
      </c>
      <c r="AW55" s="120">
        <f>'2022 - Hospodářský sjezd ...'!J32</f>
        <v>0</v>
      </c>
      <c r="AX55" s="120">
        <f>'2022 - Hospodářský sjezd ...'!J33</f>
        <v>0</v>
      </c>
      <c r="AY55" s="120">
        <f>'2022 - Hospodářský sjezd ...'!J34</f>
        <v>0</v>
      </c>
      <c r="AZ55" s="120">
        <f>'2022 - Hospodářský sjezd ...'!F31</f>
        <v>0</v>
      </c>
      <c r="BA55" s="120">
        <f>'2022 - Hospodářský sjezd ...'!F32</f>
        <v>0</v>
      </c>
      <c r="BB55" s="120">
        <f>'2022 - Hospodářský sjezd ...'!F33</f>
        <v>0</v>
      </c>
      <c r="BC55" s="120">
        <f>'2022 - Hospodářský sjezd ...'!F34</f>
        <v>0</v>
      </c>
      <c r="BD55" s="122">
        <f>'2022 - Hospodářský sjezd ...'!F35</f>
        <v>0</v>
      </c>
      <c r="BE55" s="7"/>
      <c r="BT55" s="123" t="s">
        <v>74</v>
      </c>
      <c r="BU55" s="123" t="s">
        <v>75</v>
      </c>
      <c r="BV55" s="123" t="s">
        <v>70</v>
      </c>
      <c r="BW55" s="123" t="s">
        <v>5</v>
      </c>
      <c r="BX55" s="123" t="s">
        <v>71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g4FxXd70v0RSdsDT4uaNR5SHrO9m413rVfGGr3TOuLvbP4UsSJiXF4hpmZI1cOlMmCkQwvv2hZ3cs9fchH/2HA==" hashValue="UOcwLum0TIMgNcoVDYnOrHnmIiEQdnj0qGHUwxxcGSex0jXUq4ytMsJyWBhiXeFkDrdGtMnlQIM2s36gYp2P0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2 - Hospodářský sjezd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  <c r="AZ2" s="124" t="s">
        <v>76</v>
      </c>
      <c r="BA2" s="124" t="s">
        <v>77</v>
      </c>
      <c r="BB2" s="124" t="s">
        <v>19</v>
      </c>
      <c r="BC2" s="124" t="s">
        <v>78</v>
      </c>
      <c r="BD2" s="124" t="s">
        <v>79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79</v>
      </c>
    </row>
    <row r="4" s="1" customFormat="1" ht="24.96" customHeight="1">
      <c r="B4" s="21"/>
      <c r="D4" s="127" t="s">
        <v>80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9" t="s">
        <v>16</v>
      </c>
      <c r="E6" s="39"/>
      <c r="F6" s="39"/>
      <c r="G6" s="39"/>
      <c r="H6" s="39"/>
      <c r="I6" s="39"/>
      <c r="J6" s="39"/>
      <c r="K6" s="39"/>
      <c r="L6" s="130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1" t="s">
        <v>17</v>
      </c>
      <c r="F7" s="39"/>
      <c r="G7" s="39"/>
      <c r="H7" s="39"/>
      <c r="I7" s="39"/>
      <c r="J7" s="39"/>
      <c r="K7" s="39"/>
      <c r="L7" s="130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3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9" t="s">
        <v>18</v>
      </c>
      <c r="E9" s="39"/>
      <c r="F9" s="132" t="s">
        <v>19</v>
      </c>
      <c r="G9" s="39"/>
      <c r="H9" s="39"/>
      <c r="I9" s="129" t="s">
        <v>20</v>
      </c>
      <c r="J9" s="132" t="s">
        <v>19</v>
      </c>
      <c r="K9" s="39"/>
      <c r="L9" s="13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9" t="s">
        <v>21</v>
      </c>
      <c r="E10" s="39"/>
      <c r="F10" s="132" t="s">
        <v>22</v>
      </c>
      <c r="G10" s="39"/>
      <c r="H10" s="39"/>
      <c r="I10" s="129" t="s">
        <v>23</v>
      </c>
      <c r="J10" s="133" t="str">
        <f>'Rekapitulace stavby'!AN8</f>
        <v>1. 6. 2022</v>
      </c>
      <c r="K10" s="39"/>
      <c r="L10" s="13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3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25</v>
      </c>
      <c r="E12" s="39"/>
      <c r="F12" s="39"/>
      <c r="G12" s="39"/>
      <c r="H12" s="39"/>
      <c r="I12" s="129" t="s">
        <v>26</v>
      </c>
      <c r="J12" s="132" t="str">
        <f>IF('Rekapitulace stavby'!AN10="","",'Rekapitulace stavby'!AN10)</f>
        <v/>
      </c>
      <c r="K12" s="39"/>
      <c r="L12" s="13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2" t="str">
        <f>IF('Rekapitulace stavby'!E11="","",'Rekapitulace stavby'!E11)</f>
        <v xml:space="preserve"> </v>
      </c>
      <c r="F13" s="39"/>
      <c r="G13" s="39"/>
      <c r="H13" s="39"/>
      <c r="I13" s="129" t="s">
        <v>27</v>
      </c>
      <c r="J13" s="132" t="str">
        <f>IF('Rekapitulace stavby'!AN11="","",'Rekapitulace stavby'!AN11)</f>
        <v/>
      </c>
      <c r="K13" s="39"/>
      <c r="L13" s="13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3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9" t="s">
        <v>28</v>
      </c>
      <c r="E15" s="39"/>
      <c r="F15" s="39"/>
      <c r="G15" s="39"/>
      <c r="H15" s="39"/>
      <c r="I15" s="129" t="s">
        <v>26</v>
      </c>
      <c r="J15" s="34" t="str">
        <f>'Rekapitulace stavby'!AN13</f>
        <v>Vyplň údaj</v>
      </c>
      <c r="K15" s="39"/>
      <c r="L15" s="13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2"/>
      <c r="G16" s="132"/>
      <c r="H16" s="132"/>
      <c r="I16" s="129" t="s">
        <v>27</v>
      </c>
      <c r="J16" s="34" t="str">
        <f>'Rekapitulace stavby'!AN14</f>
        <v>Vyplň údaj</v>
      </c>
      <c r="K16" s="39"/>
      <c r="L16" s="13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3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9" t="s">
        <v>30</v>
      </c>
      <c r="E18" s="39"/>
      <c r="F18" s="39"/>
      <c r="G18" s="39"/>
      <c r="H18" s="39"/>
      <c r="I18" s="129" t="s">
        <v>26</v>
      </c>
      <c r="J18" s="132" t="str">
        <f>IF('Rekapitulace stavby'!AN16="","",'Rekapitulace stavby'!AN16)</f>
        <v/>
      </c>
      <c r="K18" s="39"/>
      <c r="L18" s="13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2" t="str">
        <f>IF('Rekapitulace stavby'!E17="","",'Rekapitulace stavby'!E17)</f>
        <v xml:space="preserve"> </v>
      </c>
      <c r="F19" s="39"/>
      <c r="G19" s="39"/>
      <c r="H19" s="39"/>
      <c r="I19" s="129" t="s">
        <v>27</v>
      </c>
      <c r="J19" s="132" t="str">
        <f>IF('Rekapitulace stavby'!AN17="","",'Rekapitulace stavby'!AN17)</f>
        <v/>
      </c>
      <c r="K19" s="39"/>
      <c r="L19" s="13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3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9" t="s">
        <v>32</v>
      </c>
      <c r="E21" s="39"/>
      <c r="F21" s="39"/>
      <c r="G21" s="39"/>
      <c r="H21" s="39"/>
      <c r="I21" s="129" t="s">
        <v>26</v>
      </c>
      <c r="J21" s="132" t="str">
        <f>IF('Rekapitulace stavby'!AN19="","",'Rekapitulace stavby'!AN19)</f>
        <v/>
      </c>
      <c r="K21" s="39"/>
      <c r="L21" s="13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2" t="str">
        <f>IF('Rekapitulace stavby'!E20="","",'Rekapitulace stavby'!E20)</f>
        <v xml:space="preserve"> </v>
      </c>
      <c r="F22" s="39"/>
      <c r="G22" s="39"/>
      <c r="H22" s="39"/>
      <c r="I22" s="129" t="s">
        <v>27</v>
      </c>
      <c r="J22" s="132" t="str">
        <f>IF('Rekapitulace stavby'!AN20="","",'Rekapitulace stavby'!AN20)</f>
        <v/>
      </c>
      <c r="K22" s="39"/>
      <c r="L22" s="13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3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9" t="s">
        <v>33</v>
      </c>
      <c r="E24" s="39"/>
      <c r="F24" s="39"/>
      <c r="G24" s="39"/>
      <c r="H24" s="39"/>
      <c r="I24" s="39"/>
      <c r="J24" s="39"/>
      <c r="K24" s="39"/>
      <c r="L24" s="13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4"/>
      <c r="B25" s="135"/>
      <c r="C25" s="134"/>
      <c r="D25" s="134"/>
      <c r="E25" s="136" t="s">
        <v>34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3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8"/>
      <c r="E27" s="138"/>
      <c r="F27" s="138"/>
      <c r="G27" s="138"/>
      <c r="H27" s="138"/>
      <c r="I27" s="138"/>
      <c r="J27" s="138"/>
      <c r="K27" s="138"/>
      <c r="L27" s="13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9" t="s">
        <v>35</v>
      </c>
      <c r="E28" s="39"/>
      <c r="F28" s="39"/>
      <c r="G28" s="39"/>
      <c r="H28" s="39"/>
      <c r="I28" s="39"/>
      <c r="J28" s="140">
        <f>ROUND(J85, 2)</f>
        <v>0</v>
      </c>
      <c r="K28" s="39"/>
      <c r="L28" s="13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8"/>
      <c r="E29" s="138"/>
      <c r="F29" s="138"/>
      <c r="G29" s="138"/>
      <c r="H29" s="138"/>
      <c r="I29" s="138"/>
      <c r="J29" s="138"/>
      <c r="K29" s="138"/>
      <c r="L29" s="13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1" t="s">
        <v>37</v>
      </c>
      <c r="G30" s="39"/>
      <c r="H30" s="39"/>
      <c r="I30" s="141" t="s">
        <v>36</v>
      </c>
      <c r="J30" s="141" t="s">
        <v>38</v>
      </c>
      <c r="K30" s="39"/>
      <c r="L30" s="13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2" t="s">
        <v>39</v>
      </c>
      <c r="E31" s="129" t="s">
        <v>40</v>
      </c>
      <c r="F31" s="143">
        <f>ROUND((SUM(BE85:BE305)),  2)</f>
        <v>0</v>
      </c>
      <c r="G31" s="39"/>
      <c r="H31" s="39"/>
      <c r="I31" s="144">
        <v>0.20999999999999999</v>
      </c>
      <c r="J31" s="143">
        <f>ROUND(((SUM(BE85:BE305))*I31),  2)</f>
        <v>0</v>
      </c>
      <c r="K31" s="39"/>
      <c r="L31" s="13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9" t="s">
        <v>41</v>
      </c>
      <c r="F32" s="143">
        <f>ROUND((SUM(BF85:BF305)),  2)</f>
        <v>0</v>
      </c>
      <c r="G32" s="39"/>
      <c r="H32" s="39"/>
      <c r="I32" s="144">
        <v>0.14999999999999999</v>
      </c>
      <c r="J32" s="143">
        <f>ROUND(((SUM(BF85:BF305))*I32),  2)</f>
        <v>0</v>
      </c>
      <c r="K32" s="39"/>
      <c r="L32" s="13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9" t="s">
        <v>42</v>
      </c>
      <c r="F33" s="143">
        <f>ROUND((SUM(BG85:BG305)),  2)</f>
        <v>0</v>
      </c>
      <c r="G33" s="39"/>
      <c r="H33" s="39"/>
      <c r="I33" s="144">
        <v>0.20999999999999999</v>
      </c>
      <c r="J33" s="143">
        <f>0</f>
        <v>0</v>
      </c>
      <c r="K33" s="39"/>
      <c r="L33" s="13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9" t="s">
        <v>43</v>
      </c>
      <c r="F34" s="143">
        <f>ROUND((SUM(BH85:BH305)),  2)</f>
        <v>0</v>
      </c>
      <c r="G34" s="39"/>
      <c r="H34" s="39"/>
      <c r="I34" s="144">
        <v>0.14999999999999999</v>
      </c>
      <c r="J34" s="143">
        <f>0</f>
        <v>0</v>
      </c>
      <c r="K34" s="39"/>
      <c r="L34" s="13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44</v>
      </c>
      <c r="F35" s="143">
        <f>ROUND((SUM(BI85:BI305)),  2)</f>
        <v>0</v>
      </c>
      <c r="G35" s="39"/>
      <c r="H35" s="39"/>
      <c r="I35" s="144">
        <v>0</v>
      </c>
      <c r="J35" s="143">
        <f>0</f>
        <v>0</v>
      </c>
      <c r="K35" s="39"/>
      <c r="L35" s="13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3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5"/>
      <c r="D37" s="146" t="s">
        <v>45</v>
      </c>
      <c r="E37" s="147"/>
      <c r="F37" s="147"/>
      <c r="G37" s="148" t="s">
        <v>46</v>
      </c>
      <c r="H37" s="149" t="s">
        <v>47</v>
      </c>
      <c r="I37" s="147"/>
      <c r="J37" s="150">
        <f>SUM(J28:J35)</f>
        <v>0</v>
      </c>
      <c r="K37" s="151"/>
      <c r="L37" s="13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81</v>
      </c>
      <c r="D43" s="41"/>
      <c r="E43" s="41"/>
      <c r="F43" s="41"/>
      <c r="G43" s="41"/>
      <c r="H43" s="41"/>
      <c r="I43" s="41"/>
      <c r="J43" s="41"/>
      <c r="K43" s="41"/>
      <c r="L43" s="13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3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30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Hospodářský sjezd Jevišovice</v>
      </c>
      <c r="F46" s="41"/>
      <c r="G46" s="41"/>
      <c r="H46" s="41"/>
      <c r="I46" s="41"/>
      <c r="J46" s="41"/>
      <c r="K46" s="41"/>
      <c r="L46" s="130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30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33" t="s">
        <v>23</v>
      </c>
      <c r="J48" s="73" t="str">
        <f>IF(J10="","",J10)</f>
        <v>1. 6. 2022</v>
      </c>
      <c r="K48" s="41"/>
      <c r="L48" s="13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3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30</v>
      </c>
      <c r="J50" s="37" t="str">
        <f>E19</f>
        <v xml:space="preserve"> </v>
      </c>
      <c r="K50" s="41"/>
      <c r="L50" s="13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28</v>
      </c>
      <c r="D51" s="41"/>
      <c r="E51" s="41"/>
      <c r="F51" s="28" t="str">
        <f>IF(E16="","",E16)</f>
        <v>Vyplň údaj</v>
      </c>
      <c r="G51" s="41"/>
      <c r="H51" s="41"/>
      <c r="I51" s="33" t="s">
        <v>32</v>
      </c>
      <c r="J51" s="37" t="str">
        <f>E22</f>
        <v xml:space="preserve"> </v>
      </c>
      <c r="K51" s="41"/>
      <c r="L51" s="13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3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6" t="s">
        <v>82</v>
      </c>
      <c r="D53" s="157"/>
      <c r="E53" s="157"/>
      <c r="F53" s="157"/>
      <c r="G53" s="157"/>
      <c r="H53" s="157"/>
      <c r="I53" s="157"/>
      <c r="J53" s="158" t="s">
        <v>83</v>
      </c>
      <c r="K53" s="157"/>
      <c r="L53" s="130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30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9" t="s">
        <v>67</v>
      </c>
      <c r="D55" s="41"/>
      <c r="E55" s="41"/>
      <c r="F55" s="41"/>
      <c r="G55" s="41"/>
      <c r="H55" s="41"/>
      <c r="I55" s="41"/>
      <c r="J55" s="103">
        <f>J85</f>
        <v>0</v>
      </c>
      <c r="K55" s="41"/>
      <c r="L55" s="130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84</v>
      </c>
    </row>
    <row r="56" s="9" customFormat="1" ht="24.96" customHeight="1">
      <c r="A56" s="9"/>
      <c r="B56" s="160"/>
      <c r="C56" s="161"/>
      <c r="D56" s="162" t="s">
        <v>85</v>
      </c>
      <c r="E56" s="163"/>
      <c r="F56" s="163"/>
      <c r="G56" s="163"/>
      <c r="H56" s="163"/>
      <c r="I56" s="163"/>
      <c r="J56" s="164">
        <f>J86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86</v>
      </c>
      <c r="E57" s="169"/>
      <c r="F57" s="169"/>
      <c r="G57" s="169"/>
      <c r="H57" s="169"/>
      <c r="I57" s="169"/>
      <c r="J57" s="170">
        <f>J87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87</v>
      </c>
      <c r="E58" s="169"/>
      <c r="F58" s="169"/>
      <c r="G58" s="169"/>
      <c r="H58" s="169"/>
      <c r="I58" s="169"/>
      <c r="J58" s="170">
        <f>J141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88</v>
      </c>
      <c r="E59" s="169"/>
      <c r="F59" s="169"/>
      <c r="G59" s="169"/>
      <c r="H59" s="169"/>
      <c r="I59" s="169"/>
      <c r="J59" s="170">
        <f>J148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89</v>
      </c>
      <c r="E60" s="169"/>
      <c r="F60" s="169"/>
      <c r="G60" s="169"/>
      <c r="H60" s="169"/>
      <c r="I60" s="169"/>
      <c r="J60" s="170">
        <f>J157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90</v>
      </c>
      <c r="E61" s="169"/>
      <c r="F61" s="169"/>
      <c r="G61" s="169"/>
      <c r="H61" s="169"/>
      <c r="I61" s="169"/>
      <c r="J61" s="170">
        <f>J176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91</v>
      </c>
      <c r="E62" s="169"/>
      <c r="F62" s="169"/>
      <c r="G62" s="169"/>
      <c r="H62" s="169"/>
      <c r="I62" s="169"/>
      <c r="J62" s="170">
        <f>J223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92</v>
      </c>
      <c r="E63" s="169"/>
      <c r="F63" s="169"/>
      <c r="G63" s="169"/>
      <c r="H63" s="169"/>
      <c r="I63" s="169"/>
      <c r="J63" s="170">
        <f>J236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66"/>
      <c r="C64" s="167"/>
      <c r="D64" s="168" t="s">
        <v>93</v>
      </c>
      <c r="E64" s="169"/>
      <c r="F64" s="169"/>
      <c r="G64" s="169"/>
      <c r="H64" s="169"/>
      <c r="I64" s="169"/>
      <c r="J64" s="170">
        <f>J237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66"/>
      <c r="C65" s="167"/>
      <c r="D65" s="168" t="s">
        <v>94</v>
      </c>
      <c r="E65" s="169"/>
      <c r="F65" s="169"/>
      <c r="G65" s="169"/>
      <c r="H65" s="169"/>
      <c r="I65" s="169"/>
      <c r="J65" s="170">
        <f>J268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95</v>
      </c>
      <c r="E66" s="163"/>
      <c r="F66" s="163"/>
      <c r="G66" s="163"/>
      <c r="H66" s="163"/>
      <c r="I66" s="163"/>
      <c r="J66" s="164">
        <f>J272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0"/>
      <c r="C67" s="161"/>
      <c r="D67" s="162" t="s">
        <v>96</v>
      </c>
      <c r="E67" s="163"/>
      <c r="F67" s="163"/>
      <c r="G67" s="163"/>
      <c r="H67" s="163"/>
      <c r="I67" s="163"/>
      <c r="J67" s="164">
        <f>J300</f>
        <v>0</v>
      </c>
      <c r="K67" s="161"/>
      <c r="L67" s="165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0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0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0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97</v>
      </c>
      <c r="D74" s="41"/>
      <c r="E74" s="41"/>
      <c r="F74" s="41"/>
      <c r="G74" s="41"/>
      <c r="H74" s="41"/>
      <c r="I74" s="41"/>
      <c r="J74" s="41"/>
      <c r="K74" s="41"/>
      <c r="L74" s="130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0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E7</f>
        <v>Hospodářský sjezd Jevišovice</v>
      </c>
      <c r="F77" s="41"/>
      <c r="G77" s="41"/>
      <c r="H77" s="41"/>
      <c r="I77" s="41"/>
      <c r="J77" s="41"/>
      <c r="K77" s="41"/>
      <c r="L77" s="13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0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F10</f>
        <v xml:space="preserve"> </v>
      </c>
      <c r="G79" s="41"/>
      <c r="H79" s="41"/>
      <c r="I79" s="33" t="s">
        <v>23</v>
      </c>
      <c r="J79" s="73" t="str">
        <f>IF(J10="","",J10)</f>
        <v>1. 6. 2022</v>
      </c>
      <c r="K79" s="41"/>
      <c r="L79" s="130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0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E13</f>
        <v xml:space="preserve"> </v>
      </c>
      <c r="G81" s="41"/>
      <c r="H81" s="41"/>
      <c r="I81" s="33" t="s">
        <v>30</v>
      </c>
      <c r="J81" s="37" t="str">
        <f>E19</f>
        <v xml:space="preserve"> </v>
      </c>
      <c r="K81" s="41"/>
      <c r="L81" s="13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28</v>
      </c>
      <c r="D82" s="41"/>
      <c r="E82" s="41"/>
      <c r="F82" s="28" t="str">
        <f>IF(E16="","",E16)</f>
        <v>Vyplň údaj</v>
      </c>
      <c r="G82" s="41"/>
      <c r="H82" s="41"/>
      <c r="I82" s="33" t="s">
        <v>32</v>
      </c>
      <c r="J82" s="37" t="str">
        <f>E22</f>
        <v xml:space="preserve"> </v>
      </c>
      <c r="K82" s="41"/>
      <c r="L82" s="13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2"/>
      <c r="B84" s="173"/>
      <c r="C84" s="174" t="s">
        <v>98</v>
      </c>
      <c r="D84" s="175" t="s">
        <v>54</v>
      </c>
      <c r="E84" s="175" t="s">
        <v>50</v>
      </c>
      <c r="F84" s="175" t="s">
        <v>51</v>
      </c>
      <c r="G84" s="175" t="s">
        <v>99</v>
      </c>
      <c r="H84" s="175" t="s">
        <v>100</v>
      </c>
      <c r="I84" s="175" t="s">
        <v>101</v>
      </c>
      <c r="J84" s="175" t="s">
        <v>83</v>
      </c>
      <c r="K84" s="176" t="s">
        <v>102</v>
      </c>
      <c r="L84" s="177"/>
      <c r="M84" s="93" t="s">
        <v>19</v>
      </c>
      <c r="N84" s="94" t="s">
        <v>39</v>
      </c>
      <c r="O84" s="94" t="s">
        <v>103</v>
      </c>
      <c r="P84" s="94" t="s">
        <v>104</v>
      </c>
      <c r="Q84" s="94" t="s">
        <v>105</v>
      </c>
      <c r="R84" s="94" t="s">
        <v>106</v>
      </c>
      <c r="S84" s="94" t="s">
        <v>107</v>
      </c>
      <c r="T84" s="95" t="s">
        <v>108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9"/>
      <c r="B85" s="40"/>
      <c r="C85" s="100" t="s">
        <v>109</v>
      </c>
      <c r="D85" s="41"/>
      <c r="E85" s="41"/>
      <c r="F85" s="41"/>
      <c r="G85" s="41"/>
      <c r="H85" s="41"/>
      <c r="I85" s="41"/>
      <c r="J85" s="178">
        <f>BK85</f>
        <v>0</v>
      </c>
      <c r="K85" s="41"/>
      <c r="L85" s="45"/>
      <c r="M85" s="96"/>
      <c r="N85" s="179"/>
      <c r="O85" s="97"/>
      <c r="P85" s="180">
        <f>P86+P272+P300</f>
        <v>0</v>
      </c>
      <c r="Q85" s="97"/>
      <c r="R85" s="180">
        <f>R86+R272+R300</f>
        <v>38.477939039999995</v>
      </c>
      <c r="S85" s="97"/>
      <c r="T85" s="181">
        <f>T86+T272+T300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68</v>
      </c>
      <c r="AU85" s="18" t="s">
        <v>84</v>
      </c>
      <c r="BK85" s="182">
        <f>BK86+BK272+BK300</f>
        <v>0</v>
      </c>
    </row>
    <row r="86" s="12" customFormat="1" ht="25.92" customHeight="1">
      <c r="A86" s="12"/>
      <c r="B86" s="183"/>
      <c r="C86" s="184"/>
      <c r="D86" s="185" t="s">
        <v>68</v>
      </c>
      <c r="E86" s="186" t="s">
        <v>110</v>
      </c>
      <c r="F86" s="186" t="s">
        <v>111</v>
      </c>
      <c r="G86" s="184"/>
      <c r="H86" s="184"/>
      <c r="I86" s="187"/>
      <c r="J86" s="188">
        <f>BK86</f>
        <v>0</v>
      </c>
      <c r="K86" s="184"/>
      <c r="L86" s="189"/>
      <c r="M86" s="190"/>
      <c r="N86" s="191"/>
      <c r="O86" s="191"/>
      <c r="P86" s="192">
        <f>P87+P141+P148+P157+P176+P223+P236</f>
        <v>0</v>
      </c>
      <c r="Q86" s="191"/>
      <c r="R86" s="192">
        <f>R87+R141+R148+R157+R176+R223+R236</f>
        <v>38.477939039999995</v>
      </c>
      <c r="S86" s="191"/>
      <c r="T86" s="193">
        <f>T87+T141+T148+T157+T176+T223+T236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4" t="s">
        <v>74</v>
      </c>
      <c r="AT86" s="195" t="s">
        <v>68</v>
      </c>
      <c r="AU86" s="195" t="s">
        <v>69</v>
      </c>
      <c r="AY86" s="194" t="s">
        <v>112</v>
      </c>
      <c r="BK86" s="196">
        <f>BK87+BK141+BK148+BK157+BK176+BK223+BK236</f>
        <v>0</v>
      </c>
    </row>
    <row r="87" s="12" customFormat="1" ht="22.8" customHeight="1">
      <c r="A87" s="12"/>
      <c r="B87" s="183"/>
      <c r="C87" s="184"/>
      <c r="D87" s="185" t="s">
        <v>68</v>
      </c>
      <c r="E87" s="197" t="s">
        <v>74</v>
      </c>
      <c r="F87" s="197" t="s">
        <v>113</v>
      </c>
      <c r="G87" s="184"/>
      <c r="H87" s="184"/>
      <c r="I87" s="187"/>
      <c r="J87" s="198">
        <f>BK87</f>
        <v>0</v>
      </c>
      <c r="K87" s="184"/>
      <c r="L87" s="189"/>
      <c r="M87" s="190"/>
      <c r="N87" s="191"/>
      <c r="O87" s="191"/>
      <c r="P87" s="192">
        <f>SUM(P88:P140)</f>
        <v>0</v>
      </c>
      <c r="Q87" s="191"/>
      <c r="R87" s="192">
        <f>SUM(R88:R140)</f>
        <v>0</v>
      </c>
      <c r="S87" s="191"/>
      <c r="T87" s="193">
        <f>SUM(T88:T140)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4" t="s">
        <v>74</v>
      </c>
      <c r="AT87" s="195" t="s">
        <v>68</v>
      </c>
      <c r="AU87" s="195" t="s">
        <v>74</v>
      </c>
      <c r="AY87" s="194" t="s">
        <v>112</v>
      </c>
      <c r="BK87" s="196">
        <f>SUM(BK88:BK140)</f>
        <v>0</v>
      </c>
    </row>
    <row r="88" s="2" customFormat="1" ht="21.75" customHeight="1">
      <c r="A88" s="39"/>
      <c r="B88" s="40"/>
      <c r="C88" s="199" t="s">
        <v>74</v>
      </c>
      <c r="D88" s="199" t="s">
        <v>114</v>
      </c>
      <c r="E88" s="200" t="s">
        <v>115</v>
      </c>
      <c r="F88" s="201" t="s">
        <v>116</v>
      </c>
      <c r="G88" s="202" t="s">
        <v>117</v>
      </c>
      <c r="H88" s="203">
        <v>127.37000000000001</v>
      </c>
      <c r="I88" s="204"/>
      <c r="J88" s="205">
        <f>ROUND(I88*H88,2)</f>
        <v>0</v>
      </c>
      <c r="K88" s="201" t="s">
        <v>118</v>
      </c>
      <c r="L88" s="45"/>
      <c r="M88" s="206" t="s">
        <v>19</v>
      </c>
      <c r="N88" s="207" t="s">
        <v>40</v>
      </c>
      <c r="O88" s="85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0" t="s">
        <v>119</v>
      </c>
      <c r="AT88" s="210" t="s">
        <v>114</v>
      </c>
      <c r="AU88" s="210" t="s">
        <v>79</v>
      </c>
      <c r="AY88" s="18" t="s">
        <v>112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18" t="s">
        <v>74</v>
      </c>
      <c r="BK88" s="211">
        <f>ROUND(I88*H88,2)</f>
        <v>0</v>
      </c>
      <c r="BL88" s="18" t="s">
        <v>119</v>
      </c>
      <c r="BM88" s="210" t="s">
        <v>120</v>
      </c>
    </row>
    <row r="89" s="2" customFormat="1">
      <c r="A89" s="39"/>
      <c r="B89" s="40"/>
      <c r="C89" s="41"/>
      <c r="D89" s="212" t="s">
        <v>121</v>
      </c>
      <c r="E89" s="41"/>
      <c r="F89" s="213" t="s">
        <v>122</v>
      </c>
      <c r="G89" s="41"/>
      <c r="H89" s="41"/>
      <c r="I89" s="214"/>
      <c r="J89" s="41"/>
      <c r="K89" s="41"/>
      <c r="L89" s="45"/>
      <c r="M89" s="215"/>
      <c r="N89" s="21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121</v>
      </c>
      <c r="AU89" s="18" t="s">
        <v>79</v>
      </c>
    </row>
    <row r="90" s="2" customFormat="1">
      <c r="A90" s="39"/>
      <c r="B90" s="40"/>
      <c r="C90" s="41"/>
      <c r="D90" s="217" t="s">
        <v>123</v>
      </c>
      <c r="E90" s="41"/>
      <c r="F90" s="218" t="s">
        <v>124</v>
      </c>
      <c r="G90" s="41"/>
      <c r="H90" s="41"/>
      <c r="I90" s="214"/>
      <c r="J90" s="41"/>
      <c r="K90" s="41"/>
      <c r="L90" s="45"/>
      <c r="M90" s="215"/>
      <c r="N90" s="216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123</v>
      </c>
      <c r="AU90" s="18" t="s">
        <v>79</v>
      </c>
    </row>
    <row r="91" s="13" customFormat="1">
      <c r="A91" s="13"/>
      <c r="B91" s="219"/>
      <c r="C91" s="220"/>
      <c r="D91" s="212" t="s">
        <v>125</v>
      </c>
      <c r="E91" s="221" t="s">
        <v>19</v>
      </c>
      <c r="F91" s="222" t="s">
        <v>126</v>
      </c>
      <c r="G91" s="220"/>
      <c r="H91" s="223">
        <v>99.760000000000005</v>
      </c>
      <c r="I91" s="224"/>
      <c r="J91" s="220"/>
      <c r="K91" s="220"/>
      <c r="L91" s="225"/>
      <c r="M91" s="226"/>
      <c r="N91" s="227"/>
      <c r="O91" s="227"/>
      <c r="P91" s="227"/>
      <c r="Q91" s="227"/>
      <c r="R91" s="227"/>
      <c r="S91" s="227"/>
      <c r="T91" s="22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9" t="s">
        <v>125</v>
      </c>
      <c r="AU91" s="229" t="s">
        <v>79</v>
      </c>
      <c r="AV91" s="13" t="s">
        <v>79</v>
      </c>
      <c r="AW91" s="13" t="s">
        <v>31</v>
      </c>
      <c r="AX91" s="13" t="s">
        <v>69</v>
      </c>
      <c r="AY91" s="229" t="s">
        <v>112</v>
      </c>
    </row>
    <row r="92" s="13" customFormat="1">
      <c r="A92" s="13"/>
      <c r="B92" s="219"/>
      <c r="C92" s="220"/>
      <c r="D92" s="212" t="s">
        <v>125</v>
      </c>
      <c r="E92" s="221" t="s">
        <v>19</v>
      </c>
      <c r="F92" s="222" t="s">
        <v>127</v>
      </c>
      <c r="G92" s="220"/>
      <c r="H92" s="223">
        <v>20.16</v>
      </c>
      <c r="I92" s="224"/>
      <c r="J92" s="220"/>
      <c r="K92" s="220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125</v>
      </c>
      <c r="AU92" s="229" t="s">
        <v>79</v>
      </c>
      <c r="AV92" s="13" t="s">
        <v>79</v>
      </c>
      <c r="AW92" s="13" t="s">
        <v>31</v>
      </c>
      <c r="AX92" s="13" t="s">
        <v>69</v>
      </c>
      <c r="AY92" s="229" t="s">
        <v>112</v>
      </c>
    </row>
    <row r="93" s="13" customFormat="1">
      <c r="A93" s="13"/>
      <c r="B93" s="219"/>
      <c r="C93" s="220"/>
      <c r="D93" s="212" t="s">
        <v>125</v>
      </c>
      <c r="E93" s="221" t="s">
        <v>19</v>
      </c>
      <c r="F93" s="222" t="s">
        <v>128</v>
      </c>
      <c r="G93" s="220"/>
      <c r="H93" s="223">
        <v>7.4500000000000002</v>
      </c>
      <c r="I93" s="224"/>
      <c r="J93" s="220"/>
      <c r="K93" s="220"/>
      <c r="L93" s="225"/>
      <c r="M93" s="226"/>
      <c r="N93" s="227"/>
      <c r="O93" s="227"/>
      <c r="P93" s="227"/>
      <c r="Q93" s="227"/>
      <c r="R93" s="227"/>
      <c r="S93" s="227"/>
      <c r="T93" s="22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9" t="s">
        <v>125</v>
      </c>
      <c r="AU93" s="229" t="s">
        <v>79</v>
      </c>
      <c r="AV93" s="13" t="s">
        <v>79</v>
      </c>
      <c r="AW93" s="13" t="s">
        <v>31</v>
      </c>
      <c r="AX93" s="13" t="s">
        <v>69</v>
      </c>
      <c r="AY93" s="229" t="s">
        <v>112</v>
      </c>
    </row>
    <row r="94" s="14" customFormat="1">
      <c r="A94" s="14"/>
      <c r="B94" s="230"/>
      <c r="C94" s="231"/>
      <c r="D94" s="212" t="s">
        <v>125</v>
      </c>
      <c r="E94" s="232" t="s">
        <v>19</v>
      </c>
      <c r="F94" s="233" t="s">
        <v>129</v>
      </c>
      <c r="G94" s="231"/>
      <c r="H94" s="234">
        <v>127.37000000000001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125</v>
      </c>
      <c r="AU94" s="240" t="s">
        <v>79</v>
      </c>
      <c r="AV94" s="14" t="s">
        <v>119</v>
      </c>
      <c r="AW94" s="14" t="s">
        <v>31</v>
      </c>
      <c r="AX94" s="14" t="s">
        <v>74</v>
      </c>
      <c r="AY94" s="240" t="s">
        <v>112</v>
      </c>
    </row>
    <row r="95" s="2" customFormat="1" ht="16.5" customHeight="1">
      <c r="A95" s="39"/>
      <c r="B95" s="40"/>
      <c r="C95" s="199" t="s">
        <v>79</v>
      </c>
      <c r="D95" s="199" t="s">
        <v>114</v>
      </c>
      <c r="E95" s="200" t="s">
        <v>130</v>
      </c>
      <c r="F95" s="201" t="s">
        <v>131</v>
      </c>
      <c r="G95" s="202" t="s">
        <v>117</v>
      </c>
      <c r="H95" s="203">
        <v>4</v>
      </c>
      <c r="I95" s="204"/>
      <c r="J95" s="205">
        <f>ROUND(I95*H95,2)</f>
        <v>0</v>
      </c>
      <c r="K95" s="201" t="s">
        <v>118</v>
      </c>
      <c r="L95" s="45"/>
      <c r="M95" s="206" t="s">
        <v>19</v>
      </c>
      <c r="N95" s="207" t="s">
        <v>40</v>
      </c>
      <c r="O95" s="8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0" t="s">
        <v>119</v>
      </c>
      <c r="AT95" s="210" t="s">
        <v>114</v>
      </c>
      <c r="AU95" s="210" t="s">
        <v>79</v>
      </c>
      <c r="AY95" s="18" t="s">
        <v>112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8" t="s">
        <v>74</v>
      </c>
      <c r="BK95" s="211">
        <f>ROUND(I95*H95,2)</f>
        <v>0</v>
      </c>
      <c r="BL95" s="18" t="s">
        <v>119</v>
      </c>
      <c r="BM95" s="210" t="s">
        <v>132</v>
      </c>
    </row>
    <row r="96" s="2" customFormat="1">
      <c r="A96" s="39"/>
      <c r="B96" s="40"/>
      <c r="C96" s="41"/>
      <c r="D96" s="212" t="s">
        <v>121</v>
      </c>
      <c r="E96" s="41"/>
      <c r="F96" s="213" t="s">
        <v>133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121</v>
      </c>
      <c r="AU96" s="18" t="s">
        <v>79</v>
      </c>
    </row>
    <row r="97" s="2" customFormat="1">
      <c r="A97" s="39"/>
      <c r="B97" s="40"/>
      <c r="C97" s="41"/>
      <c r="D97" s="217" t="s">
        <v>123</v>
      </c>
      <c r="E97" s="41"/>
      <c r="F97" s="218" t="s">
        <v>134</v>
      </c>
      <c r="G97" s="41"/>
      <c r="H97" s="41"/>
      <c r="I97" s="214"/>
      <c r="J97" s="41"/>
      <c r="K97" s="41"/>
      <c r="L97" s="45"/>
      <c r="M97" s="215"/>
      <c r="N97" s="216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123</v>
      </c>
      <c r="AU97" s="18" t="s">
        <v>79</v>
      </c>
    </row>
    <row r="98" s="13" customFormat="1">
      <c r="A98" s="13"/>
      <c r="B98" s="219"/>
      <c r="C98" s="220"/>
      <c r="D98" s="212" t="s">
        <v>125</v>
      </c>
      <c r="E98" s="221" t="s">
        <v>19</v>
      </c>
      <c r="F98" s="222" t="s">
        <v>135</v>
      </c>
      <c r="G98" s="220"/>
      <c r="H98" s="223">
        <v>4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125</v>
      </c>
      <c r="AU98" s="229" t="s">
        <v>79</v>
      </c>
      <c r="AV98" s="13" t="s">
        <v>79</v>
      </c>
      <c r="AW98" s="13" t="s">
        <v>31</v>
      </c>
      <c r="AX98" s="13" t="s">
        <v>74</v>
      </c>
      <c r="AY98" s="229" t="s">
        <v>112</v>
      </c>
    </row>
    <row r="99" s="2" customFormat="1" ht="21.75" customHeight="1">
      <c r="A99" s="39"/>
      <c r="B99" s="40"/>
      <c r="C99" s="199" t="s">
        <v>136</v>
      </c>
      <c r="D99" s="199" t="s">
        <v>114</v>
      </c>
      <c r="E99" s="200" t="s">
        <v>137</v>
      </c>
      <c r="F99" s="201" t="s">
        <v>138</v>
      </c>
      <c r="G99" s="202" t="s">
        <v>117</v>
      </c>
      <c r="H99" s="203">
        <v>2.1000000000000001</v>
      </c>
      <c r="I99" s="204"/>
      <c r="J99" s="205">
        <f>ROUND(I99*H99,2)</f>
        <v>0</v>
      </c>
      <c r="K99" s="201" t="s">
        <v>118</v>
      </c>
      <c r="L99" s="45"/>
      <c r="M99" s="206" t="s">
        <v>19</v>
      </c>
      <c r="N99" s="207" t="s">
        <v>40</v>
      </c>
      <c r="O99" s="85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0" t="s">
        <v>119</v>
      </c>
      <c r="AT99" s="210" t="s">
        <v>114</v>
      </c>
      <c r="AU99" s="210" t="s">
        <v>79</v>
      </c>
      <c r="AY99" s="18" t="s">
        <v>112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8" t="s">
        <v>74</v>
      </c>
      <c r="BK99" s="211">
        <f>ROUND(I99*H99,2)</f>
        <v>0</v>
      </c>
      <c r="BL99" s="18" t="s">
        <v>119</v>
      </c>
      <c r="BM99" s="210" t="s">
        <v>139</v>
      </c>
    </row>
    <row r="100" s="2" customFormat="1">
      <c r="A100" s="39"/>
      <c r="B100" s="40"/>
      <c r="C100" s="41"/>
      <c r="D100" s="212" t="s">
        <v>121</v>
      </c>
      <c r="E100" s="41"/>
      <c r="F100" s="213" t="s">
        <v>140</v>
      </c>
      <c r="G100" s="41"/>
      <c r="H100" s="41"/>
      <c r="I100" s="214"/>
      <c r="J100" s="41"/>
      <c r="K100" s="41"/>
      <c r="L100" s="45"/>
      <c r="M100" s="215"/>
      <c r="N100" s="216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121</v>
      </c>
      <c r="AU100" s="18" t="s">
        <v>79</v>
      </c>
    </row>
    <row r="101" s="2" customFormat="1">
      <c r="A101" s="39"/>
      <c r="B101" s="40"/>
      <c r="C101" s="41"/>
      <c r="D101" s="217" t="s">
        <v>123</v>
      </c>
      <c r="E101" s="41"/>
      <c r="F101" s="218" t="s">
        <v>141</v>
      </c>
      <c r="G101" s="41"/>
      <c r="H101" s="41"/>
      <c r="I101" s="214"/>
      <c r="J101" s="41"/>
      <c r="K101" s="41"/>
      <c r="L101" s="45"/>
      <c r="M101" s="215"/>
      <c r="N101" s="21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123</v>
      </c>
      <c r="AU101" s="18" t="s">
        <v>79</v>
      </c>
    </row>
    <row r="102" s="13" customFormat="1">
      <c r="A102" s="13"/>
      <c r="B102" s="219"/>
      <c r="C102" s="220"/>
      <c r="D102" s="212" t="s">
        <v>125</v>
      </c>
      <c r="E102" s="221" t="s">
        <v>19</v>
      </c>
      <c r="F102" s="222" t="s">
        <v>142</v>
      </c>
      <c r="G102" s="220"/>
      <c r="H102" s="223">
        <v>2.1000000000000001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125</v>
      </c>
      <c r="AU102" s="229" t="s">
        <v>79</v>
      </c>
      <c r="AV102" s="13" t="s">
        <v>79</v>
      </c>
      <c r="AW102" s="13" t="s">
        <v>31</v>
      </c>
      <c r="AX102" s="13" t="s">
        <v>74</v>
      </c>
      <c r="AY102" s="229" t="s">
        <v>112</v>
      </c>
    </row>
    <row r="103" s="2" customFormat="1" ht="16.5" customHeight="1">
      <c r="A103" s="39"/>
      <c r="B103" s="40"/>
      <c r="C103" s="199" t="s">
        <v>119</v>
      </c>
      <c r="D103" s="199" t="s">
        <v>114</v>
      </c>
      <c r="E103" s="200" t="s">
        <v>143</v>
      </c>
      <c r="F103" s="201" t="s">
        <v>144</v>
      </c>
      <c r="G103" s="202" t="s">
        <v>117</v>
      </c>
      <c r="H103" s="203">
        <v>121.38800000000001</v>
      </c>
      <c r="I103" s="204"/>
      <c r="J103" s="205">
        <f>ROUND(I103*H103,2)</f>
        <v>0</v>
      </c>
      <c r="K103" s="201" t="s">
        <v>118</v>
      </c>
      <c r="L103" s="45"/>
      <c r="M103" s="206" t="s">
        <v>19</v>
      </c>
      <c r="N103" s="207" t="s">
        <v>40</v>
      </c>
      <c r="O103" s="85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0" t="s">
        <v>119</v>
      </c>
      <c r="AT103" s="210" t="s">
        <v>114</v>
      </c>
      <c r="AU103" s="210" t="s">
        <v>79</v>
      </c>
      <c r="AY103" s="18" t="s">
        <v>112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8" t="s">
        <v>74</v>
      </c>
      <c r="BK103" s="211">
        <f>ROUND(I103*H103,2)</f>
        <v>0</v>
      </c>
      <c r="BL103" s="18" t="s">
        <v>119</v>
      </c>
      <c r="BM103" s="210" t="s">
        <v>145</v>
      </c>
    </row>
    <row r="104" s="2" customFormat="1">
      <c r="A104" s="39"/>
      <c r="B104" s="40"/>
      <c r="C104" s="41"/>
      <c r="D104" s="212" t="s">
        <v>121</v>
      </c>
      <c r="E104" s="41"/>
      <c r="F104" s="213" t="s">
        <v>146</v>
      </c>
      <c r="G104" s="41"/>
      <c r="H104" s="41"/>
      <c r="I104" s="214"/>
      <c r="J104" s="41"/>
      <c r="K104" s="41"/>
      <c r="L104" s="45"/>
      <c r="M104" s="215"/>
      <c r="N104" s="21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121</v>
      </c>
      <c r="AU104" s="18" t="s">
        <v>79</v>
      </c>
    </row>
    <row r="105" s="2" customFormat="1">
      <c r="A105" s="39"/>
      <c r="B105" s="40"/>
      <c r="C105" s="41"/>
      <c r="D105" s="217" t="s">
        <v>123</v>
      </c>
      <c r="E105" s="41"/>
      <c r="F105" s="218" t="s">
        <v>147</v>
      </c>
      <c r="G105" s="41"/>
      <c r="H105" s="41"/>
      <c r="I105" s="214"/>
      <c r="J105" s="41"/>
      <c r="K105" s="41"/>
      <c r="L105" s="45"/>
      <c r="M105" s="215"/>
      <c r="N105" s="216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123</v>
      </c>
      <c r="AU105" s="18" t="s">
        <v>79</v>
      </c>
    </row>
    <row r="106" s="13" customFormat="1">
      <c r="A106" s="13"/>
      <c r="B106" s="219"/>
      <c r="C106" s="220"/>
      <c r="D106" s="212" t="s">
        <v>125</v>
      </c>
      <c r="E106" s="221" t="s">
        <v>19</v>
      </c>
      <c r="F106" s="222" t="s">
        <v>148</v>
      </c>
      <c r="G106" s="220"/>
      <c r="H106" s="223">
        <v>127.37000000000001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125</v>
      </c>
      <c r="AU106" s="229" t="s">
        <v>79</v>
      </c>
      <c r="AV106" s="13" t="s">
        <v>79</v>
      </c>
      <c r="AW106" s="13" t="s">
        <v>31</v>
      </c>
      <c r="AX106" s="13" t="s">
        <v>69</v>
      </c>
      <c r="AY106" s="229" t="s">
        <v>112</v>
      </c>
    </row>
    <row r="107" s="13" customFormat="1">
      <c r="A107" s="13"/>
      <c r="B107" s="219"/>
      <c r="C107" s="220"/>
      <c r="D107" s="212" t="s">
        <v>125</v>
      </c>
      <c r="E107" s="221" t="s">
        <v>19</v>
      </c>
      <c r="F107" s="222" t="s">
        <v>149</v>
      </c>
      <c r="G107" s="220"/>
      <c r="H107" s="223">
        <v>-10.082000000000001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125</v>
      </c>
      <c r="AU107" s="229" t="s">
        <v>79</v>
      </c>
      <c r="AV107" s="13" t="s">
        <v>79</v>
      </c>
      <c r="AW107" s="13" t="s">
        <v>31</v>
      </c>
      <c r="AX107" s="13" t="s">
        <v>69</v>
      </c>
      <c r="AY107" s="229" t="s">
        <v>112</v>
      </c>
    </row>
    <row r="108" s="13" customFormat="1">
      <c r="A108" s="13"/>
      <c r="B108" s="219"/>
      <c r="C108" s="220"/>
      <c r="D108" s="212" t="s">
        <v>125</v>
      </c>
      <c r="E108" s="221" t="s">
        <v>19</v>
      </c>
      <c r="F108" s="222" t="s">
        <v>150</v>
      </c>
      <c r="G108" s="220"/>
      <c r="H108" s="223">
        <v>4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125</v>
      </c>
      <c r="AU108" s="229" t="s">
        <v>79</v>
      </c>
      <c r="AV108" s="13" t="s">
        <v>79</v>
      </c>
      <c r="AW108" s="13" t="s">
        <v>31</v>
      </c>
      <c r="AX108" s="13" t="s">
        <v>69</v>
      </c>
      <c r="AY108" s="229" t="s">
        <v>112</v>
      </c>
    </row>
    <row r="109" s="13" customFormat="1">
      <c r="A109" s="13"/>
      <c r="B109" s="219"/>
      <c r="C109" s="220"/>
      <c r="D109" s="212" t="s">
        <v>125</v>
      </c>
      <c r="E109" s="221" t="s">
        <v>19</v>
      </c>
      <c r="F109" s="222" t="s">
        <v>151</v>
      </c>
      <c r="G109" s="220"/>
      <c r="H109" s="223">
        <v>-2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125</v>
      </c>
      <c r="AU109" s="229" t="s">
        <v>79</v>
      </c>
      <c r="AV109" s="13" t="s">
        <v>79</v>
      </c>
      <c r="AW109" s="13" t="s">
        <v>31</v>
      </c>
      <c r="AX109" s="13" t="s">
        <v>69</v>
      </c>
      <c r="AY109" s="229" t="s">
        <v>112</v>
      </c>
    </row>
    <row r="110" s="13" customFormat="1">
      <c r="A110" s="13"/>
      <c r="B110" s="219"/>
      <c r="C110" s="220"/>
      <c r="D110" s="212" t="s">
        <v>125</v>
      </c>
      <c r="E110" s="221" t="s">
        <v>19</v>
      </c>
      <c r="F110" s="222" t="s">
        <v>152</v>
      </c>
      <c r="G110" s="220"/>
      <c r="H110" s="223">
        <v>2.1000000000000001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125</v>
      </c>
      <c r="AU110" s="229" t="s">
        <v>79</v>
      </c>
      <c r="AV110" s="13" t="s">
        <v>79</v>
      </c>
      <c r="AW110" s="13" t="s">
        <v>31</v>
      </c>
      <c r="AX110" s="13" t="s">
        <v>69</v>
      </c>
      <c r="AY110" s="229" t="s">
        <v>112</v>
      </c>
    </row>
    <row r="111" s="14" customFormat="1">
      <c r="A111" s="14"/>
      <c r="B111" s="230"/>
      <c r="C111" s="231"/>
      <c r="D111" s="212" t="s">
        <v>125</v>
      </c>
      <c r="E111" s="232" t="s">
        <v>19</v>
      </c>
      <c r="F111" s="233" t="s">
        <v>129</v>
      </c>
      <c r="G111" s="231"/>
      <c r="H111" s="234">
        <v>121.38800000000001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125</v>
      </c>
      <c r="AU111" s="240" t="s">
        <v>79</v>
      </c>
      <c r="AV111" s="14" t="s">
        <v>119</v>
      </c>
      <c r="AW111" s="14" t="s">
        <v>31</v>
      </c>
      <c r="AX111" s="14" t="s">
        <v>74</v>
      </c>
      <c r="AY111" s="240" t="s">
        <v>112</v>
      </c>
    </row>
    <row r="112" s="2" customFormat="1" ht="24.15" customHeight="1">
      <c r="A112" s="39"/>
      <c r="B112" s="40"/>
      <c r="C112" s="199" t="s">
        <v>153</v>
      </c>
      <c r="D112" s="199" t="s">
        <v>114</v>
      </c>
      <c r="E112" s="200" t="s">
        <v>154</v>
      </c>
      <c r="F112" s="201" t="s">
        <v>155</v>
      </c>
      <c r="G112" s="202" t="s">
        <v>117</v>
      </c>
      <c r="H112" s="203">
        <v>1456.656</v>
      </c>
      <c r="I112" s="204"/>
      <c r="J112" s="205">
        <f>ROUND(I112*H112,2)</f>
        <v>0</v>
      </c>
      <c r="K112" s="201" t="s">
        <v>118</v>
      </c>
      <c r="L112" s="45"/>
      <c r="M112" s="206" t="s">
        <v>19</v>
      </c>
      <c r="N112" s="207" t="s">
        <v>40</v>
      </c>
      <c r="O112" s="8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0" t="s">
        <v>119</v>
      </c>
      <c r="AT112" s="210" t="s">
        <v>114</v>
      </c>
      <c r="AU112" s="210" t="s">
        <v>79</v>
      </c>
      <c r="AY112" s="18" t="s">
        <v>112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8" t="s">
        <v>74</v>
      </c>
      <c r="BK112" s="211">
        <f>ROUND(I112*H112,2)</f>
        <v>0</v>
      </c>
      <c r="BL112" s="18" t="s">
        <v>119</v>
      </c>
      <c r="BM112" s="210" t="s">
        <v>156</v>
      </c>
    </row>
    <row r="113" s="2" customFormat="1">
      <c r="A113" s="39"/>
      <c r="B113" s="40"/>
      <c r="C113" s="41"/>
      <c r="D113" s="212" t="s">
        <v>121</v>
      </c>
      <c r="E113" s="41"/>
      <c r="F113" s="213" t="s">
        <v>157</v>
      </c>
      <c r="G113" s="41"/>
      <c r="H113" s="41"/>
      <c r="I113" s="214"/>
      <c r="J113" s="41"/>
      <c r="K113" s="41"/>
      <c r="L113" s="45"/>
      <c r="M113" s="215"/>
      <c r="N113" s="21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121</v>
      </c>
      <c r="AU113" s="18" t="s">
        <v>79</v>
      </c>
    </row>
    <row r="114" s="2" customFormat="1">
      <c r="A114" s="39"/>
      <c r="B114" s="40"/>
      <c r="C114" s="41"/>
      <c r="D114" s="217" t="s">
        <v>123</v>
      </c>
      <c r="E114" s="41"/>
      <c r="F114" s="218" t="s">
        <v>158</v>
      </c>
      <c r="G114" s="41"/>
      <c r="H114" s="41"/>
      <c r="I114" s="214"/>
      <c r="J114" s="41"/>
      <c r="K114" s="41"/>
      <c r="L114" s="45"/>
      <c r="M114" s="215"/>
      <c r="N114" s="216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123</v>
      </c>
      <c r="AU114" s="18" t="s">
        <v>79</v>
      </c>
    </row>
    <row r="115" s="13" customFormat="1">
      <c r="A115" s="13"/>
      <c r="B115" s="219"/>
      <c r="C115" s="220"/>
      <c r="D115" s="212" t="s">
        <v>125</v>
      </c>
      <c r="E115" s="221" t="s">
        <v>19</v>
      </c>
      <c r="F115" s="222" t="s">
        <v>159</v>
      </c>
      <c r="G115" s="220"/>
      <c r="H115" s="223">
        <v>1456.656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125</v>
      </c>
      <c r="AU115" s="229" t="s">
        <v>79</v>
      </c>
      <c r="AV115" s="13" t="s">
        <v>79</v>
      </c>
      <c r="AW115" s="13" t="s">
        <v>31</v>
      </c>
      <c r="AX115" s="13" t="s">
        <v>74</v>
      </c>
      <c r="AY115" s="229" t="s">
        <v>112</v>
      </c>
    </row>
    <row r="116" s="2" customFormat="1" ht="21.75" customHeight="1">
      <c r="A116" s="39"/>
      <c r="B116" s="40"/>
      <c r="C116" s="199" t="s">
        <v>160</v>
      </c>
      <c r="D116" s="199" t="s">
        <v>114</v>
      </c>
      <c r="E116" s="200" t="s">
        <v>161</v>
      </c>
      <c r="F116" s="201" t="s">
        <v>162</v>
      </c>
      <c r="G116" s="202" t="s">
        <v>117</v>
      </c>
      <c r="H116" s="203">
        <v>10.082000000000001</v>
      </c>
      <c r="I116" s="204"/>
      <c r="J116" s="205">
        <f>ROUND(I116*H116,2)</f>
        <v>0</v>
      </c>
      <c r="K116" s="201" t="s">
        <v>118</v>
      </c>
      <c r="L116" s="45"/>
      <c r="M116" s="206" t="s">
        <v>19</v>
      </c>
      <c r="N116" s="207" t="s">
        <v>40</v>
      </c>
      <c r="O116" s="85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119</v>
      </c>
      <c r="AT116" s="210" t="s">
        <v>114</v>
      </c>
      <c r="AU116" s="210" t="s">
        <v>79</v>
      </c>
      <c r="AY116" s="18" t="s">
        <v>112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74</v>
      </c>
      <c r="BK116" s="211">
        <f>ROUND(I116*H116,2)</f>
        <v>0</v>
      </c>
      <c r="BL116" s="18" t="s">
        <v>119</v>
      </c>
      <c r="BM116" s="210" t="s">
        <v>163</v>
      </c>
    </row>
    <row r="117" s="2" customFormat="1">
      <c r="A117" s="39"/>
      <c r="B117" s="40"/>
      <c r="C117" s="41"/>
      <c r="D117" s="212" t="s">
        <v>121</v>
      </c>
      <c r="E117" s="41"/>
      <c r="F117" s="213" t="s">
        <v>164</v>
      </c>
      <c r="G117" s="41"/>
      <c r="H117" s="41"/>
      <c r="I117" s="214"/>
      <c r="J117" s="41"/>
      <c r="K117" s="41"/>
      <c r="L117" s="45"/>
      <c r="M117" s="215"/>
      <c r="N117" s="216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121</v>
      </c>
      <c r="AU117" s="18" t="s">
        <v>79</v>
      </c>
    </row>
    <row r="118" s="2" customFormat="1">
      <c r="A118" s="39"/>
      <c r="B118" s="40"/>
      <c r="C118" s="41"/>
      <c r="D118" s="217" t="s">
        <v>123</v>
      </c>
      <c r="E118" s="41"/>
      <c r="F118" s="218" t="s">
        <v>165</v>
      </c>
      <c r="G118" s="41"/>
      <c r="H118" s="41"/>
      <c r="I118" s="214"/>
      <c r="J118" s="41"/>
      <c r="K118" s="41"/>
      <c r="L118" s="45"/>
      <c r="M118" s="215"/>
      <c r="N118" s="216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123</v>
      </c>
      <c r="AU118" s="18" t="s">
        <v>79</v>
      </c>
    </row>
    <row r="119" s="13" customFormat="1">
      <c r="A119" s="13"/>
      <c r="B119" s="219"/>
      <c r="C119" s="220"/>
      <c r="D119" s="212" t="s">
        <v>125</v>
      </c>
      <c r="E119" s="221" t="s">
        <v>19</v>
      </c>
      <c r="F119" s="222" t="s">
        <v>166</v>
      </c>
      <c r="G119" s="220"/>
      <c r="H119" s="223">
        <v>10.082000000000001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125</v>
      </c>
      <c r="AU119" s="229" t="s">
        <v>79</v>
      </c>
      <c r="AV119" s="13" t="s">
        <v>79</v>
      </c>
      <c r="AW119" s="13" t="s">
        <v>31</v>
      </c>
      <c r="AX119" s="13" t="s">
        <v>74</v>
      </c>
      <c r="AY119" s="229" t="s">
        <v>112</v>
      </c>
    </row>
    <row r="120" s="2" customFormat="1" ht="16.5" customHeight="1">
      <c r="A120" s="39"/>
      <c r="B120" s="40"/>
      <c r="C120" s="199" t="s">
        <v>167</v>
      </c>
      <c r="D120" s="199" t="s">
        <v>114</v>
      </c>
      <c r="E120" s="200" t="s">
        <v>168</v>
      </c>
      <c r="F120" s="201" t="s">
        <v>169</v>
      </c>
      <c r="G120" s="202" t="s">
        <v>170</v>
      </c>
      <c r="H120" s="203">
        <v>242.77600000000001</v>
      </c>
      <c r="I120" s="204"/>
      <c r="J120" s="205">
        <f>ROUND(I120*H120,2)</f>
        <v>0</v>
      </c>
      <c r="K120" s="201" t="s">
        <v>118</v>
      </c>
      <c r="L120" s="45"/>
      <c r="M120" s="206" t="s">
        <v>19</v>
      </c>
      <c r="N120" s="207" t="s">
        <v>40</v>
      </c>
      <c r="O120" s="85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0" t="s">
        <v>119</v>
      </c>
      <c r="AT120" s="210" t="s">
        <v>114</v>
      </c>
      <c r="AU120" s="210" t="s">
        <v>79</v>
      </c>
      <c r="AY120" s="18" t="s">
        <v>112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8" t="s">
        <v>74</v>
      </c>
      <c r="BK120" s="211">
        <f>ROUND(I120*H120,2)</f>
        <v>0</v>
      </c>
      <c r="BL120" s="18" t="s">
        <v>119</v>
      </c>
      <c r="BM120" s="210" t="s">
        <v>171</v>
      </c>
    </row>
    <row r="121" s="2" customFormat="1">
      <c r="A121" s="39"/>
      <c r="B121" s="40"/>
      <c r="C121" s="41"/>
      <c r="D121" s="212" t="s">
        <v>121</v>
      </c>
      <c r="E121" s="41"/>
      <c r="F121" s="213" t="s">
        <v>172</v>
      </c>
      <c r="G121" s="41"/>
      <c r="H121" s="41"/>
      <c r="I121" s="214"/>
      <c r="J121" s="41"/>
      <c r="K121" s="41"/>
      <c r="L121" s="45"/>
      <c r="M121" s="215"/>
      <c r="N121" s="216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121</v>
      </c>
      <c r="AU121" s="18" t="s">
        <v>79</v>
      </c>
    </row>
    <row r="122" s="2" customFormat="1">
      <c r="A122" s="39"/>
      <c r="B122" s="40"/>
      <c r="C122" s="41"/>
      <c r="D122" s="217" t="s">
        <v>123</v>
      </c>
      <c r="E122" s="41"/>
      <c r="F122" s="218" t="s">
        <v>173</v>
      </c>
      <c r="G122" s="41"/>
      <c r="H122" s="41"/>
      <c r="I122" s="214"/>
      <c r="J122" s="41"/>
      <c r="K122" s="41"/>
      <c r="L122" s="45"/>
      <c r="M122" s="215"/>
      <c r="N122" s="216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123</v>
      </c>
      <c r="AU122" s="18" t="s">
        <v>79</v>
      </c>
    </row>
    <row r="123" s="13" customFormat="1">
      <c r="A123" s="13"/>
      <c r="B123" s="219"/>
      <c r="C123" s="220"/>
      <c r="D123" s="212" t="s">
        <v>125</v>
      </c>
      <c r="E123" s="221" t="s">
        <v>19</v>
      </c>
      <c r="F123" s="222" t="s">
        <v>174</v>
      </c>
      <c r="G123" s="220"/>
      <c r="H123" s="223">
        <v>242.77600000000001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125</v>
      </c>
      <c r="AU123" s="229" t="s">
        <v>79</v>
      </c>
      <c r="AV123" s="13" t="s">
        <v>79</v>
      </c>
      <c r="AW123" s="13" t="s">
        <v>31</v>
      </c>
      <c r="AX123" s="13" t="s">
        <v>74</v>
      </c>
      <c r="AY123" s="229" t="s">
        <v>112</v>
      </c>
    </row>
    <row r="124" s="2" customFormat="1" ht="16.5" customHeight="1">
      <c r="A124" s="39"/>
      <c r="B124" s="40"/>
      <c r="C124" s="199" t="s">
        <v>175</v>
      </c>
      <c r="D124" s="199" t="s">
        <v>114</v>
      </c>
      <c r="E124" s="200" t="s">
        <v>176</v>
      </c>
      <c r="F124" s="201" t="s">
        <v>177</v>
      </c>
      <c r="G124" s="202" t="s">
        <v>117</v>
      </c>
      <c r="H124" s="203">
        <v>121.38800000000001</v>
      </c>
      <c r="I124" s="204"/>
      <c r="J124" s="205">
        <f>ROUND(I124*H124,2)</f>
        <v>0</v>
      </c>
      <c r="K124" s="201" t="s">
        <v>118</v>
      </c>
      <c r="L124" s="45"/>
      <c r="M124" s="206" t="s">
        <v>19</v>
      </c>
      <c r="N124" s="207" t="s">
        <v>40</v>
      </c>
      <c r="O124" s="8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0" t="s">
        <v>119</v>
      </c>
      <c r="AT124" s="210" t="s">
        <v>114</v>
      </c>
      <c r="AU124" s="210" t="s">
        <v>79</v>
      </c>
      <c r="AY124" s="18" t="s">
        <v>112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8" t="s">
        <v>74</v>
      </c>
      <c r="BK124" s="211">
        <f>ROUND(I124*H124,2)</f>
        <v>0</v>
      </c>
      <c r="BL124" s="18" t="s">
        <v>119</v>
      </c>
      <c r="BM124" s="210" t="s">
        <v>178</v>
      </c>
    </row>
    <row r="125" s="2" customFormat="1">
      <c r="A125" s="39"/>
      <c r="B125" s="40"/>
      <c r="C125" s="41"/>
      <c r="D125" s="212" t="s">
        <v>121</v>
      </c>
      <c r="E125" s="41"/>
      <c r="F125" s="213" t="s">
        <v>179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121</v>
      </c>
      <c r="AU125" s="18" t="s">
        <v>79</v>
      </c>
    </row>
    <row r="126" s="2" customFormat="1">
      <c r="A126" s="39"/>
      <c r="B126" s="40"/>
      <c r="C126" s="41"/>
      <c r="D126" s="217" t="s">
        <v>123</v>
      </c>
      <c r="E126" s="41"/>
      <c r="F126" s="218" t="s">
        <v>180</v>
      </c>
      <c r="G126" s="41"/>
      <c r="H126" s="41"/>
      <c r="I126" s="214"/>
      <c r="J126" s="41"/>
      <c r="K126" s="41"/>
      <c r="L126" s="45"/>
      <c r="M126" s="215"/>
      <c r="N126" s="216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123</v>
      </c>
      <c r="AU126" s="18" t="s">
        <v>79</v>
      </c>
    </row>
    <row r="127" s="2" customFormat="1" ht="16.5" customHeight="1">
      <c r="A127" s="39"/>
      <c r="B127" s="40"/>
      <c r="C127" s="199" t="s">
        <v>181</v>
      </c>
      <c r="D127" s="199" t="s">
        <v>114</v>
      </c>
      <c r="E127" s="200" t="s">
        <v>182</v>
      </c>
      <c r="F127" s="201" t="s">
        <v>183</v>
      </c>
      <c r="G127" s="202" t="s">
        <v>117</v>
      </c>
      <c r="H127" s="203">
        <v>2</v>
      </c>
      <c r="I127" s="204"/>
      <c r="J127" s="205">
        <f>ROUND(I127*H127,2)</f>
        <v>0</v>
      </c>
      <c r="K127" s="201" t="s">
        <v>118</v>
      </c>
      <c r="L127" s="45"/>
      <c r="M127" s="206" t="s">
        <v>19</v>
      </c>
      <c r="N127" s="207" t="s">
        <v>40</v>
      </c>
      <c r="O127" s="85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0" t="s">
        <v>119</v>
      </c>
      <c r="AT127" s="210" t="s">
        <v>114</v>
      </c>
      <c r="AU127" s="210" t="s">
        <v>79</v>
      </c>
      <c r="AY127" s="18" t="s">
        <v>112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8" t="s">
        <v>74</v>
      </c>
      <c r="BK127" s="211">
        <f>ROUND(I127*H127,2)</f>
        <v>0</v>
      </c>
      <c r="BL127" s="18" t="s">
        <v>119</v>
      </c>
      <c r="BM127" s="210" t="s">
        <v>184</v>
      </c>
    </row>
    <row r="128" s="2" customFormat="1">
      <c r="A128" s="39"/>
      <c r="B128" s="40"/>
      <c r="C128" s="41"/>
      <c r="D128" s="212" t="s">
        <v>121</v>
      </c>
      <c r="E128" s="41"/>
      <c r="F128" s="213" t="s">
        <v>185</v>
      </c>
      <c r="G128" s="41"/>
      <c r="H128" s="41"/>
      <c r="I128" s="214"/>
      <c r="J128" s="41"/>
      <c r="K128" s="41"/>
      <c r="L128" s="45"/>
      <c r="M128" s="215"/>
      <c r="N128" s="216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121</v>
      </c>
      <c r="AU128" s="18" t="s">
        <v>79</v>
      </c>
    </row>
    <row r="129" s="2" customFormat="1">
      <c r="A129" s="39"/>
      <c r="B129" s="40"/>
      <c r="C129" s="41"/>
      <c r="D129" s="217" t="s">
        <v>123</v>
      </c>
      <c r="E129" s="41"/>
      <c r="F129" s="218" t="s">
        <v>186</v>
      </c>
      <c r="G129" s="41"/>
      <c r="H129" s="41"/>
      <c r="I129" s="214"/>
      <c r="J129" s="41"/>
      <c r="K129" s="41"/>
      <c r="L129" s="45"/>
      <c r="M129" s="215"/>
      <c r="N129" s="216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123</v>
      </c>
      <c r="AU129" s="18" t="s">
        <v>79</v>
      </c>
    </row>
    <row r="130" s="13" customFormat="1">
      <c r="A130" s="13"/>
      <c r="B130" s="219"/>
      <c r="C130" s="220"/>
      <c r="D130" s="212" t="s">
        <v>125</v>
      </c>
      <c r="E130" s="221" t="s">
        <v>19</v>
      </c>
      <c r="F130" s="222" t="s">
        <v>187</v>
      </c>
      <c r="G130" s="220"/>
      <c r="H130" s="223">
        <v>2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125</v>
      </c>
      <c r="AU130" s="229" t="s">
        <v>79</v>
      </c>
      <c r="AV130" s="13" t="s">
        <v>79</v>
      </c>
      <c r="AW130" s="13" t="s">
        <v>31</v>
      </c>
      <c r="AX130" s="13" t="s">
        <v>74</v>
      </c>
      <c r="AY130" s="229" t="s">
        <v>112</v>
      </c>
    </row>
    <row r="131" s="2" customFormat="1" ht="16.5" customHeight="1">
      <c r="A131" s="39"/>
      <c r="B131" s="40"/>
      <c r="C131" s="199" t="s">
        <v>188</v>
      </c>
      <c r="D131" s="199" t="s">
        <v>114</v>
      </c>
      <c r="E131" s="200" t="s">
        <v>189</v>
      </c>
      <c r="F131" s="201" t="s">
        <v>190</v>
      </c>
      <c r="G131" s="202" t="s">
        <v>117</v>
      </c>
      <c r="H131" s="203">
        <v>2</v>
      </c>
      <c r="I131" s="204"/>
      <c r="J131" s="205">
        <f>ROUND(I131*H131,2)</f>
        <v>0</v>
      </c>
      <c r="K131" s="201" t="s">
        <v>118</v>
      </c>
      <c r="L131" s="45"/>
      <c r="M131" s="206" t="s">
        <v>19</v>
      </c>
      <c r="N131" s="207" t="s">
        <v>40</v>
      </c>
      <c r="O131" s="85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0" t="s">
        <v>119</v>
      </c>
      <c r="AT131" s="210" t="s">
        <v>114</v>
      </c>
      <c r="AU131" s="210" t="s">
        <v>79</v>
      </c>
      <c r="AY131" s="18" t="s">
        <v>112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8" t="s">
        <v>74</v>
      </c>
      <c r="BK131" s="211">
        <f>ROUND(I131*H131,2)</f>
        <v>0</v>
      </c>
      <c r="BL131" s="18" t="s">
        <v>119</v>
      </c>
      <c r="BM131" s="210" t="s">
        <v>191</v>
      </c>
    </row>
    <row r="132" s="2" customFormat="1">
      <c r="A132" s="39"/>
      <c r="B132" s="40"/>
      <c r="C132" s="41"/>
      <c r="D132" s="212" t="s">
        <v>121</v>
      </c>
      <c r="E132" s="41"/>
      <c r="F132" s="213" t="s">
        <v>192</v>
      </c>
      <c r="G132" s="41"/>
      <c r="H132" s="41"/>
      <c r="I132" s="214"/>
      <c r="J132" s="41"/>
      <c r="K132" s="41"/>
      <c r="L132" s="45"/>
      <c r="M132" s="215"/>
      <c r="N132" s="216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121</v>
      </c>
      <c r="AU132" s="18" t="s">
        <v>79</v>
      </c>
    </row>
    <row r="133" s="2" customFormat="1">
      <c r="A133" s="39"/>
      <c r="B133" s="40"/>
      <c r="C133" s="41"/>
      <c r="D133" s="217" t="s">
        <v>123</v>
      </c>
      <c r="E133" s="41"/>
      <c r="F133" s="218" t="s">
        <v>193</v>
      </c>
      <c r="G133" s="41"/>
      <c r="H133" s="41"/>
      <c r="I133" s="214"/>
      <c r="J133" s="41"/>
      <c r="K133" s="41"/>
      <c r="L133" s="45"/>
      <c r="M133" s="215"/>
      <c r="N133" s="216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123</v>
      </c>
      <c r="AU133" s="18" t="s">
        <v>79</v>
      </c>
    </row>
    <row r="134" s="13" customFormat="1">
      <c r="A134" s="13"/>
      <c r="B134" s="219"/>
      <c r="C134" s="220"/>
      <c r="D134" s="212" t="s">
        <v>125</v>
      </c>
      <c r="E134" s="221" t="s">
        <v>19</v>
      </c>
      <c r="F134" s="222" t="s">
        <v>194</v>
      </c>
      <c r="G134" s="220"/>
      <c r="H134" s="223">
        <v>2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125</v>
      </c>
      <c r="AU134" s="229" t="s">
        <v>79</v>
      </c>
      <c r="AV134" s="13" t="s">
        <v>79</v>
      </c>
      <c r="AW134" s="13" t="s">
        <v>31</v>
      </c>
      <c r="AX134" s="13" t="s">
        <v>74</v>
      </c>
      <c r="AY134" s="229" t="s">
        <v>112</v>
      </c>
    </row>
    <row r="135" s="2" customFormat="1" ht="16.5" customHeight="1">
      <c r="A135" s="39"/>
      <c r="B135" s="40"/>
      <c r="C135" s="199" t="s">
        <v>195</v>
      </c>
      <c r="D135" s="199" t="s">
        <v>114</v>
      </c>
      <c r="E135" s="200" t="s">
        <v>196</v>
      </c>
      <c r="F135" s="201" t="s">
        <v>197</v>
      </c>
      <c r="G135" s="202" t="s">
        <v>198</v>
      </c>
      <c r="H135" s="203">
        <v>168.90000000000001</v>
      </c>
      <c r="I135" s="204"/>
      <c r="J135" s="205">
        <f>ROUND(I135*H135,2)</f>
        <v>0</v>
      </c>
      <c r="K135" s="201" t="s">
        <v>118</v>
      </c>
      <c r="L135" s="45"/>
      <c r="M135" s="206" t="s">
        <v>19</v>
      </c>
      <c r="N135" s="207" t="s">
        <v>40</v>
      </c>
      <c r="O135" s="85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0" t="s">
        <v>119</v>
      </c>
      <c r="AT135" s="210" t="s">
        <v>114</v>
      </c>
      <c r="AU135" s="210" t="s">
        <v>79</v>
      </c>
      <c r="AY135" s="18" t="s">
        <v>112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8" t="s">
        <v>74</v>
      </c>
      <c r="BK135" s="211">
        <f>ROUND(I135*H135,2)</f>
        <v>0</v>
      </c>
      <c r="BL135" s="18" t="s">
        <v>119</v>
      </c>
      <c r="BM135" s="210" t="s">
        <v>199</v>
      </c>
    </row>
    <row r="136" s="2" customFormat="1">
      <c r="A136" s="39"/>
      <c r="B136" s="40"/>
      <c r="C136" s="41"/>
      <c r="D136" s="212" t="s">
        <v>121</v>
      </c>
      <c r="E136" s="41"/>
      <c r="F136" s="213" t="s">
        <v>200</v>
      </c>
      <c r="G136" s="41"/>
      <c r="H136" s="41"/>
      <c r="I136" s="214"/>
      <c r="J136" s="41"/>
      <c r="K136" s="41"/>
      <c r="L136" s="45"/>
      <c r="M136" s="215"/>
      <c r="N136" s="216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121</v>
      </c>
      <c r="AU136" s="18" t="s">
        <v>79</v>
      </c>
    </row>
    <row r="137" s="2" customFormat="1">
      <c r="A137" s="39"/>
      <c r="B137" s="40"/>
      <c r="C137" s="41"/>
      <c r="D137" s="217" t="s">
        <v>123</v>
      </c>
      <c r="E137" s="41"/>
      <c r="F137" s="218" t="s">
        <v>201</v>
      </c>
      <c r="G137" s="41"/>
      <c r="H137" s="41"/>
      <c r="I137" s="214"/>
      <c r="J137" s="41"/>
      <c r="K137" s="41"/>
      <c r="L137" s="45"/>
      <c r="M137" s="215"/>
      <c r="N137" s="21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123</v>
      </c>
      <c r="AU137" s="18" t="s">
        <v>79</v>
      </c>
    </row>
    <row r="138" s="13" customFormat="1">
      <c r="A138" s="13"/>
      <c r="B138" s="219"/>
      <c r="C138" s="220"/>
      <c r="D138" s="212" t="s">
        <v>125</v>
      </c>
      <c r="E138" s="221" t="s">
        <v>19</v>
      </c>
      <c r="F138" s="222" t="s">
        <v>202</v>
      </c>
      <c r="G138" s="220"/>
      <c r="H138" s="223">
        <v>140.5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125</v>
      </c>
      <c r="AU138" s="229" t="s">
        <v>79</v>
      </c>
      <c r="AV138" s="13" t="s">
        <v>79</v>
      </c>
      <c r="AW138" s="13" t="s">
        <v>31</v>
      </c>
      <c r="AX138" s="13" t="s">
        <v>69</v>
      </c>
      <c r="AY138" s="229" t="s">
        <v>112</v>
      </c>
    </row>
    <row r="139" s="13" customFormat="1">
      <c r="A139" s="13"/>
      <c r="B139" s="219"/>
      <c r="C139" s="220"/>
      <c r="D139" s="212" t="s">
        <v>125</v>
      </c>
      <c r="E139" s="221" t="s">
        <v>19</v>
      </c>
      <c r="F139" s="222" t="s">
        <v>203</v>
      </c>
      <c r="G139" s="220"/>
      <c r="H139" s="223">
        <v>28.399999999999999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125</v>
      </c>
      <c r="AU139" s="229" t="s">
        <v>79</v>
      </c>
      <c r="AV139" s="13" t="s">
        <v>79</v>
      </c>
      <c r="AW139" s="13" t="s">
        <v>31</v>
      </c>
      <c r="AX139" s="13" t="s">
        <v>69</v>
      </c>
      <c r="AY139" s="229" t="s">
        <v>112</v>
      </c>
    </row>
    <row r="140" s="14" customFormat="1">
      <c r="A140" s="14"/>
      <c r="B140" s="230"/>
      <c r="C140" s="231"/>
      <c r="D140" s="212" t="s">
        <v>125</v>
      </c>
      <c r="E140" s="232" t="s">
        <v>19</v>
      </c>
      <c r="F140" s="233" t="s">
        <v>129</v>
      </c>
      <c r="G140" s="231"/>
      <c r="H140" s="234">
        <v>168.90000000000001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125</v>
      </c>
      <c r="AU140" s="240" t="s">
        <v>79</v>
      </c>
      <c r="AV140" s="14" t="s">
        <v>119</v>
      </c>
      <c r="AW140" s="14" t="s">
        <v>31</v>
      </c>
      <c r="AX140" s="14" t="s">
        <v>74</v>
      </c>
      <c r="AY140" s="240" t="s">
        <v>112</v>
      </c>
    </row>
    <row r="141" s="12" customFormat="1" ht="22.8" customHeight="1">
      <c r="A141" s="12"/>
      <c r="B141" s="183"/>
      <c r="C141" s="184"/>
      <c r="D141" s="185" t="s">
        <v>68</v>
      </c>
      <c r="E141" s="197" t="s">
        <v>79</v>
      </c>
      <c r="F141" s="197" t="s">
        <v>204</v>
      </c>
      <c r="G141" s="184"/>
      <c r="H141" s="184"/>
      <c r="I141" s="187"/>
      <c r="J141" s="198">
        <f>BK141</f>
        <v>0</v>
      </c>
      <c r="K141" s="184"/>
      <c r="L141" s="189"/>
      <c r="M141" s="190"/>
      <c r="N141" s="191"/>
      <c r="O141" s="191"/>
      <c r="P141" s="192">
        <f>SUM(P142:P147)</f>
        <v>0</v>
      </c>
      <c r="Q141" s="191"/>
      <c r="R141" s="192">
        <f>SUM(R142:R147)</f>
        <v>4.2000000000000002</v>
      </c>
      <c r="S141" s="191"/>
      <c r="T141" s="193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4" t="s">
        <v>74</v>
      </c>
      <c r="AT141" s="195" t="s">
        <v>68</v>
      </c>
      <c r="AU141" s="195" t="s">
        <v>74</v>
      </c>
      <c r="AY141" s="194" t="s">
        <v>112</v>
      </c>
      <c r="BK141" s="196">
        <f>SUM(BK142:BK147)</f>
        <v>0</v>
      </c>
    </row>
    <row r="142" s="2" customFormat="1" ht="16.5" customHeight="1">
      <c r="A142" s="39"/>
      <c r="B142" s="40"/>
      <c r="C142" s="199" t="s">
        <v>205</v>
      </c>
      <c r="D142" s="199" t="s">
        <v>114</v>
      </c>
      <c r="E142" s="200" t="s">
        <v>206</v>
      </c>
      <c r="F142" s="201" t="s">
        <v>207</v>
      </c>
      <c r="G142" s="202" t="s">
        <v>208</v>
      </c>
      <c r="H142" s="203">
        <v>20</v>
      </c>
      <c r="I142" s="204"/>
      <c r="J142" s="205">
        <f>ROUND(I142*H142,2)</f>
        <v>0</v>
      </c>
      <c r="K142" s="201" t="s">
        <v>118</v>
      </c>
      <c r="L142" s="45"/>
      <c r="M142" s="206" t="s">
        <v>19</v>
      </c>
      <c r="N142" s="207" t="s">
        <v>40</v>
      </c>
      <c r="O142" s="85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119</v>
      </c>
      <c r="AT142" s="210" t="s">
        <v>114</v>
      </c>
      <c r="AU142" s="210" t="s">
        <v>79</v>
      </c>
      <c r="AY142" s="18" t="s">
        <v>112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74</v>
      </c>
      <c r="BK142" s="211">
        <f>ROUND(I142*H142,2)</f>
        <v>0</v>
      </c>
      <c r="BL142" s="18" t="s">
        <v>119</v>
      </c>
      <c r="BM142" s="210" t="s">
        <v>209</v>
      </c>
    </row>
    <row r="143" s="2" customFormat="1">
      <c r="A143" s="39"/>
      <c r="B143" s="40"/>
      <c r="C143" s="41"/>
      <c r="D143" s="212" t="s">
        <v>121</v>
      </c>
      <c r="E143" s="41"/>
      <c r="F143" s="213" t="s">
        <v>210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121</v>
      </c>
      <c r="AU143" s="18" t="s">
        <v>79</v>
      </c>
    </row>
    <row r="144" s="2" customFormat="1">
      <c r="A144" s="39"/>
      <c r="B144" s="40"/>
      <c r="C144" s="41"/>
      <c r="D144" s="217" t="s">
        <v>123</v>
      </c>
      <c r="E144" s="41"/>
      <c r="F144" s="218" t="s">
        <v>211</v>
      </c>
      <c r="G144" s="41"/>
      <c r="H144" s="41"/>
      <c r="I144" s="214"/>
      <c r="J144" s="41"/>
      <c r="K144" s="41"/>
      <c r="L144" s="45"/>
      <c r="M144" s="215"/>
      <c r="N144" s="216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123</v>
      </c>
      <c r="AU144" s="18" t="s">
        <v>79</v>
      </c>
    </row>
    <row r="145" s="2" customFormat="1" ht="16.5" customHeight="1">
      <c r="A145" s="39"/>
      <c r="B145" s="40"/>
      <c r="C145" s="241" t="s">
        <v>212</v>
      </c>
      <c r="D145" s="241" t="s">
        <v>213</v>
      </c>
      <c r="E145" s="242" t="s">
        <v>214</v>
      </c>
      <c r="F145" s="243" t="s">
        <v>215</v>
      </c>
      <c r="G145" s="244" t="s">
        <v>170</v>
      </c>
      <c r="H145" s="245">
        <v>4.2000000000000002</v>
      </c>
      <c r="I145" s="246"/>
      <c r="J145" s="247">
        <f>ROUND(I145*H145,2)</f>
        <v>0</v>
      </c>
      <c r="K145" s="243" t="s">
        <v>118</v>
      </c>
      <c r="L145" s="248"/>
      <c r="M145" s="249" t="s">
        <v>19</v>
      </c>
      <c r="N145" s="250" t="s">
        <v>40</v>
      </c>
      <c r="O145" s="85"/>
      <c r="P145" s="208">
        <f>O145*H145</f>
        <v>0</v>
      </c>
      <c r="Q145" s="208">
        <v>1</v>
      </c>
      <c r="R145" s="208">
        <f>Q145*H145</f>
        <v>4.2000000000000002</v>
      </c>
      <c r="S145" s="208">
        <v>0</v>
      </c>
      <c r="T145" s="20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0" t="s">
        <v>175</v>
      </c>
      <c r="AT145" s="210" t="s">
        <v>213</v>
      </c>
      <c r="AU145" s="210" t="s">
        <v>79</v>
      </c>
      <c r="AY145" s="18" t="s">
        <v>112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8" t="s">
        <v>74</v>
      </c>
      <c r="BK145" s="211">
        <f>ROUND(I145*H145,2)</f>
        <v>0</v>
      </c>
      <c r="BL145" s="18" t="s">
        <v>119</v>
      </c>
      <c r="BM145" s="210" t="s">
        <v>216</v>
      </c>
    </row>
    <row r="146" s="2" customFormat="1">
      <c r="A146" s="39"/>
      <c r="B146" s="40"/>
      <c r="C146" s="41"/>
      <c r="D146" s="212" t="s">
        <v>121</v>
      </c>
      <c r="E146" s="41"/>
      <c r="F146" s="213" t="s">
        <v>215</v>
      </c>
      <c r="G146" s="41"/>
      <c r="H146" s="41"/>
      <c r="I146" s="214"/>
      <c r="J146" s="41"/>
      <c r="K146" s="41"/>
      <c r="L146" s="45"/>
      <c r="M146" s="215"/>
      <c r="N146" s="216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121</v>
      </c>
      <c r="AU146" s="18" t="s">
        <v>79</v>
      </c>
    </row>
    <row r="147" s="13" customFormat="1">
      <c r="A147" s="13"/>
      <c r="B147" s="219"/>
      <c r="C147" s="220"/>
      <c r="D147" s="212" t="s">
        <v>125</v>
      </c>
      <c r="E147" s="221" t="s">
        <v>19</v>
      </c>
      <c r="F147" s="222" t="s">
        <v>217</v>
      </c>
      <c r="G147" s="220"/>
      <c r="H147" s="223">
        <v>4.2000000000000002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125</v>
      </c>
      <c r="AU147" s="229" t="s">
        <v>79</v>
      </c>
      <c r="AV147" s="13" t="s">
        <v>79</v>
      </c>
      <c r="AW147" s="13" t="s">
        <v>31</v>
      </c>
      <c r="AX147" s="13" t="s">
        <v>74</v>
      </c>
      <c r="AY147" s="229" t="s">
        <v>112</v>
      </c>
    </row>
    <row r="148" s="12" customFormat="1" ht="22.8" customHeight="1">
      <c r="A148" s="12"/>
      <c r="B148" s="183"/>
      <c r="C148" s="184"/>
      <c r="D148" s="185" t="s">
        <v>68</v>
      </c>
      <c r="E148" s="197" t="s">
        <v>136</v>
      </c>
      <c r="F148" s="197" t="s">
        <v>218</v>
      </c>
      <c r="G148" s="184"/>
      <c r="H148" s="184"/>
      <c r="I148" s="187"/>
      <c r="J148" s="198">
        <f>BK148</f>
        <v>0</v>
      </c>
      <c r="K148" s="184"/>
      <c r="L148" s="189"/>
      <c r="M148" s="190"/>
      <c r="N148" s="191"/>
      <c r="O148" s="191"/>
      <c r="P148" s="192">
        <f>SUM(P149:P156)</f>
        <v>0</v>
      </c>
      <c r="Q148" s="191"/>
      <c r="R148" s="192">
        <f>SUM(R149:R156)</f>
        <v>12.191913999999999</v>
      </c>
      <c r="S148" s="191"/>
      <c r="T148" s="193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4" t="s">
        <v>74</v>
      </c>
      <c r="AT148" s="195" t="s">
        <v>68</v>
      </c>
      <c r="AU148" s="195" t="s">
        <v>74</v>
      </c>
      <c r="AY148" s="194" t="s">
        <v>112</v>
      </c>
      <c r="BK148" s="196">
        <f>SUM(BK149:BK156)</f>
        <v>0</v>
      </c>
    </row>
    <row r="149" s="2" customFormat="1" ht="16.5" customHeight="1">
      <c r="A149" s="39"/>
      <c r="B149" s="40"/>
      <c r="C149" s="199" t="s">
        <v>219</v>
      </c>
      <c r="D149" s="199" t="s">
        <v>114</v>
      </c>
      <c r="E149" s="200" t="s">
        <v>220</v>
      </c>
      <c r="F149" s="201" t="s">
        <v>221</v>
      </c>
      <c r="G149" s="202" t="s">
        <v>170</v>
      </c>
      <c r="H149" s="203">
        <v>0.875</v>
      </c>
      <c r="I149" s="204"/>
      <c r="J149" s="205">
        <f>ROUND(I149*H149,2)</f>
        <v>0</v>
      </c>
      <c r="K149" s="201" t="s">
        <v>118</v>
      </c>
      <c r="L149" s="45"/>
      <c r="M149" s="206" t="s">
        <v>19</v>
      </c>
      <c r="N149" s="207" t="s">
        <v>40</v>
      </c>
      <c r="O149" s="85"/>
      <c r="P149" s="208">
        <f>O149*H149</f>
        <v>0</v>
      </c>
      <c r="Q149" s="208">
        <v>1.0363199999999999</v>
      </c>
      <c r="R149" s="208">
        <f>Q149*H149</f>
        <v>0.90677999999999992</v>
      </c>
      <c r="S149" s="208">
        <v>0</v>
      </c>
      <c r="T149" s="20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0" t="s">
        <v>119</v>
      </c>
      <c r="AT149" s="210" t="s">
        <v>114</v>
      </c>
      <c r="AU149" s="210" t="s">
        <v>79</v>
      </c>
      <c r="AY149" s="18" t="s">
        <v>112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8" t="s">
        <v>74</v>
      </c>
      <c r="BK149" s="211">
        <f>ROUND(I149*H149,2)</f>
        <v>0</v>
      </c>
      <c r="BL149" s="18" t="s">
        <v>119</v>
      </c>
      <c r="BM149" s="210" t="s">
        <v>222</v>
      </c>
    </row>
    <row r="150" s="2" customFormat="1">
      <c r="A150" s="39"/>
      <c r="B150" s="40"/>
      <c r="C150" s="41"/>
      <c r="D150" s="212" t="s">
        <v>121</v>
      </c>
      <c r="E150" s="41"/>
      <c r="F150" s="213" t="s">
        <v>223</v>
      </c>
      <c r="G150" s="41"/>
      <c r="H150" s="41"/>
      <c r="I150" s="214"/>
      <c r="J150" s="41"/>
      <c r="K150" s="41"/>
      <c r="L150" s="45"/>
      <c r="M150" s="215"/>
      <c r="N150" s="216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121</v>
      </c>
      <c r="AU150" s="18" t="s">
        <v>79</v>
      </c>
    </row>
    <row r="151" s="2" customFormat="1">
      <c r="A151" s="39"/>
      <c r="B151" s="40"/>
      <c r="C151" s="41"/>
      <c r="D151" s="217" t="s">
        <v>123</v>
      </c>
      <c r="E151" s="41"/>
      <c r="F151" s="218" t="s">
        <v>224</v>
      </c>
      <c r="G151" s="41"/>
      <c r="H151" s="41"/>
      <c r="I151" s="214"/>
      <c r="J151" s="41"/>
      <c r="K151" s="41"/>
      <c r="L151" s="45"/>
      <c r="M151" s="215"/>
      <c r="N151" s="216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123</v>
      </c>
      <c r="AU151" s="18" t="s">
        <v>79</v>
      </c>
    </row>
    <row r="152" s="13" customFormat="1">
      <c r="A152" s="13"/>
      <c r="B152" s="219"/>
      <c r="C152" s="220"/>
      <c r="D152" s="212" t="s">
        <v>125</v>
      </c>
      <c r="E152" s="221" t="s">
        <v>19</v>
      </c>
      <c r="F152" s="222" t="s">
        <v>225</v>
      </c>
      <c r="G152" s="220"/>
      <c r="H152" s="223">
        <v>0.875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9" t="s">
        <v>125</v>
      </c>
      <c r="AU152" s="229" t="s">
        <v>79</v>
      </c>
      <c r="AV152" s="13" t="s">
        <v>79</v>
      </c>
      <c r="AW152" s="13" t="s">
        <v>31</v>
      </c>
      <c r="AX152" s="13" t="s">
        <v>74</v>
      </c>
      <c r="AY152" s="229" t="s">
        <v>112</v>
      </c>
    </row>
    <row r="153" s="2" customFormat="1" ht="16.5" customHeight="1">
      <c r="A153" s="39"/>
      <c r="B153" s="40"/>
      <c r="C153" s="199" t="s">
        <v>8</v>
      </c>
      <c r="D153" s="199" t="s">
        <v>114</v>
      </c>
      <c r="E153" s="200" t="s">
        <v>226</v>
      </c>
      <c r="F153" s="201" t="s">
        <v>227</v>
      </c>
      <c r="G153" s="202" t="s">
        <v>117</v>
      </c>
      <c r="H153" s="203">
        <v>4.5999999999999996</v>
      </c>
      <c r="I153" s="204"/>
      <c r="J153" s="205">
        <f>ROUND(I153*H153,2)</f>
        <v>0</v>
      </c>
      <c r="K153" s="201" t="s">
        <v>118</v>
      </c>
      <c r="L153" s="45"/>
      <c r="M153" s="206" t="s">
        <v>19</v>
      </c>
      <c r="N153" s="207" t="s">
        <v>40</v>
      </c>
      <c r="O153" s="85"/>
      <c r="P153" s="208">
        <f>O153*H153</f>
        <v>0</v>
      </c>
      <c r="Q153" s="208">
        <v>2.45329</v>
      </c>
      <c r="R153" s="208">
        <f>Q153*H153</f>
        <v>11.285133999999999</v>
      </c>
      <c r="S153" s="208">
        <v>0</v>
      </c>
      <c r="T153" s="20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0" t="s">
        <v>119</v>
      </c>
      <c r="AT153" s="210" t="s">
        <v>114</v>
      </c>
      <c r="AU153" s="210" t="s">
        <v>79</v>
      </c>
      <c r="AY153" s="18" t="s">
        <v>112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8" t="s">
        <v>74</v>
      </c>
      <c r="BK153" s="211">
        <f>ROUND(I153*H153,2)</f>
        <v>0</v>
      </c>
      <c r="BL153" s="18" t="s">
        <v>119</v>
      </c>
      <c r="BM153" s="210" t="s">
        <v>228</v>
      </c>
    </row>
    <row r="154" s="2" customFormat="1">
      <c r="A154" s="39"/>
      <c r="B154" s="40"/>
      <c r="C154" s="41"/>
      <c r="D154" s="212" t="s">
        <v>121</v>
      </c>
      <c r="E154" s="41"/>
      <c r="F154" s="213" t="s">
        <v>229</v>
      </c>
      <c r="G154" s="41"/>
      <c r="H154" s="41"/>
      <c r="I154" s="214"/>
      <c r="J154" s="41"/>
      <c r="K154" s="41"/>
      <c r="L154" s="45"/>
      <c r="M154" s="215"/>
      <c r="N154" s="21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121</v>
      </c>
      <c r="AU154" s="18" t="s">
        <v>79</v>
      </c>
    </row>
    <row r="155" s="2" customFormat="1">
      <c r="A155" s="39"/>
      <c r="B155" s="40"/>
      <c r="C155" s="41"/>
      <c r="D155" s="217" t="s">
        <v>123</v>
      </c>
      <c r="E155" s="41"/>
      <c r="F155" s="218" t="s">
        <v>230</v>
      </c>
      <c r="G155" s="41"/>
      <c r="H155" s="41"/>
      <c r="I155" s="214"/>
      <c r="J155" s="41"/>
      <c r="K155" s="41"/>
      <c r="L155" s="45"/>
      <c r="M155" s="215"/>
      <c r="N155" s="216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123</v>
      </c>
      <c r="AU155" s="18" t="s">
        <v>79</v>
      </c>
    </row>
    <row r="156" s="13" customFormat="1">
      <c r="A156" s="13"/>
      <c r="B156" s="219"/>
      <c r="C156" s="220"/>
      <c r="D156" s="212" t="s">
        <v>125</v>
      </c>
      <c r="E156" s="221" t="s">
        <v>19</v>
      </c>
      <c r="F156" s="222" t="s">
        <v>231</v>
      </c>
      <c r="G156" s="220"/>
      <c r="H156" s="223">
        <v>4.5999999999999996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9" t="s">
        <v>125</v>
      </c>
      <c r="AU156" s="229" t="s">
        <v>79</v>
      </c>
      <c r="AV156" s="13" t="s">
        <v>79</v>
      </c>
      <c r="AW156" s="13" t="s">
        <v>31</v>
      </c>
      <c r="AX156" s="13" t="s">
        <v>74</v>
      </c>
      <c r="AY156" s="229" t="s">
        <v>112</v>
      </c>
    </row>
    <row r="157" s="12" customFormat="1" ht="22.8" customHeight="1">
      <c r="A157" s="12"/>
      <c r="B157" s="183"/>
      <c r="C157" s="184"/>
      <c r="D157" s="185" t="s">
        <v>68</v>
      </c>
      <c r="E157" s="197" t="s">
        <v>119</v>
      </c>
      <c r="F157" s="197" t="s">
        <v>232</v>
      </c>
      <c r="G157" s="184"/>
      <c r="H157" s="184"/>
      <c r="I157" s="187"/>
      <c r="J157" s="198">
        <f>BK157</f>
        <v>0</v>
      </c>
      <c r="K157" s="184"/>
      <c r="L157" s="189"/>
      <c r="M157" s="190"/>
      <c r="N157" s="191"/>
      <c r="O157" s="191"/>
      <c r="P157" s="192">
        <f>SUM(P158:P175)</f>
        <v>0</v>
      </c>
      <c r="Q157" s="191"/>
      <c r="R157" s="192">
        <f>SUM(R158:R175)</f>
        <v>0.41572960000000003</v>
      </c>
      <c r="S157" s="191"/>
      <c r="T157" s="193">
        <f>SUM(T158:T175)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4" t="s">
        <v>74</v>
      </c>
      <c r="AT157" s="195" t="s">
        <v>68</v>
      </c>
      <c r="AU157" s="195" t="s">
        <v>74</v>
      </c>
      <c r="AY157" s="194" t="s">
        <v>112</v>
      </c>
      <c r="BK157" s="196">
        <f>SUM(BK158:BK175)</f>
        <v>0</v>
      </c>
    </row>
    <row r="158" s="2" customFormat="1" ht="16.5" customHeight="1">
      <c r="A158" s="39"/>
      <c r="B158" s="40"/>
      <c r="C158" s="199" t="s">
        <v>233</v>
      </c>
      <c r="D158" s="199" t="s">
        <v>114</v>
      </c>
      <c r="E158" s="200" t="s">
        <v>234</v>
      </c>
      <c r="F158" s="201" t="s">
        <v>235</v>
      </c>
      <c r="G158" s="202" t="s">
        <v>198</v>
      </c>
      <c r="H158" s="203">
        <v>12.109999999999999</v>
      </c>
      <c r="I158" s="204"/>
      <c r="J158" s="205">
        <f>ROUND(I158*H158,2)</f>
        <v>0</v>
      </c>
      <c r="K158" s="201" t="s">
        <v>118</v>
      </c>
      <c r="L158" s="45"/>
      <c r="M158" s="206" t="s">
        <v>19</v>
      </c>
      <c r="N158" s="207" t="s">
        <v>40</v>
      </c>
      <c r="O158" s="85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0" t="s">
        <v>119</v>
      </c>
      <c r="AT158" s="210" t="s">
        <v>114</v>
      </c>
      <c r="AU158" s="210" t="s">
        <v>79</v>
      </c>
      <c r="AY158" s="18" t="s">
        <v>112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8" t="s">
        <v>74</v>
      </c>
      <c r="BK158" s="211">
        <f>ROUND(I158*H158,2)</f>
        <v>0</v>
      </c>
      <c r="BL158" s="18" t="s">
        <v>119</v>
      </c>
      <c r="BM158" s="210" t="s">
        <v>236</v>
      </c>
    </row>
    <row r="159" s="2" customFormat="1">
      <c r="A159" s="39"/>
      <c r="B159" s="40"/>
      <c r="C159" s="41"/>
      <c r="D159" s="212" t="s">
        <v>121</v>
      </c>
      <c r="E159" s="41"/>
      <c r="F159" s="213" t="s">
        <v>237</v>
      </c>
      <c r="G159" s="41"/>
      <c r="H159" s="41"/>
      <c r="I159" s="214"/>
      <c r="J159" s="41"/>
      <c r="K159" s="41"/>
      <c r="L159" s="45"/>
      <c r="M159" s="215"/>
      <c r="N159" s="21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121</v>
      </c>
      <c r="AU159" s="18" t="s">
        <v>79</v>
      </c>
    </row>
    <row r="160" s="2" customFormat="1">
      <c r="A160" s="39"/>
      <c r="B160" s="40"/>
      <c r="C160" s="41"/>
      <c r="D160" s="217" t="s">
        <v>123</v>
      </c>
      <c r="E160" s="41"/>
      <c r="F160" s="218" t="s">
        <v>238</v>
      </c>
      <c r="G160" s="41"/>
      <c r="H160" s="41"/>
      <c r="I160" s="214"/>
      <c r="J160" s="41"/>
      <c r="K160" s="41"/>
      <c r="L160" s="45"/>
      <c r="M160" s="215"/>
      <c r="N160" s="216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123</v>
      </c>
      <c r="AU160" s="18" t="s">
        <v>79</v>
      </c>
    </row>
    <row r="161" s="13" customFormat="1">
      <c r="A161" s="13"/>
      <c r="B161" s="219"/>
      <c r="C161" s="220"/>
      <c r="D161" s="212" t="s">
        <v>125</v>
      </c>
      <c r="E161" s="221" t="s">
        <v>19</v>
      </c>
      <c r="F161" s="222" t="s">
        <v>239</v>
      </c>
      <c r="G161" s="220"/>
      <c r="H161" s="223">
        <v>12.109999999999999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9" t="s">
        <v>125</v>
      </c>
      <c r="AU161" s="229" t="s">
        <v>79</v>
      </c>
      <c r="AV161" s="13" t="s">
        <v>79</v>
      </c>
      <c r="AW161" s="13" t="s">
        <v>31</v>
      </c>
      <c r="AX161" s="13" t="s">
        <v>74</v>
      </c>
      <c r="AY161" s="229" t="s">
        <v>112</v>
      </c>
    </row>
    <row r="162" s="2" customFormat="1" ht="16.5" customHeight="1">
      <c r="A162" s="39"/>
      <c r="B162" s="40"/>
      <c r="C162" s="199" t="s">
        <v>240</v>
      </c>
      <c r="D162" s="199" t="s">
        <v>114</v>
      </c>
      <c r="E162" s="200" t="s">
        <v>241</v>
      </c>
      <c r="F162" s="201" t="s">
        <v>242</v>
      </c>
      <c r="G162" s="202" t="s">
        <v>117</v>
      </c>
      <c r="H162" s="203">
        <v>5.056</v>
      </c>
      <c r="I162" s="204"/>
      <c r="J162" s="205">
        <f>ROUND(I162*H162,2)</f>
        <v>0</v>
      </c>
      <c r="K162" s="201" t="s">
        <v>118</v>
      </c>
      <c r="L162" s="45"/>
      <c r="M162" s="206" t="s">
        <v>19</v>
      </c>
      <c r="N162" s="207" t="s">
        <v>40</v>
      </c>
      <c r="O162" s="85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0" t="s">
        <v>119</v>
      </c>
      <c r="AT162" s="210" t="s">
        <v>114</v>
      </c>
      <c r="AU162" s="210" t="s">
        <v>79</v>
      </c>
      <c r="AY162" s="18" t="s">
        <v>112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8" t="s">
        <v>74</v>
      </c>
      <c r="BK162" s="211">
        <f>ROUND(I162*H162,2)</f>
        <v>0</v>
      </c>
      <c r="BL162" s="18" t="s">
        <v>119</v>
      </c>
      <c r="BM162" s="210" t="s">
        <v>243</v>
      </c>
    </row>
    <row r="163" s="2" customFormat="1">
      <c r="A163" s="39"/>
      <c r="B163" s="40"/>
      <c r="C163" s="41"/>
      <c r="D163" s="212" t="s">
        <v>121</v>
      </c>
      <c r="E163" s="41"/>
      <c r="F163" s="213" t="s">
        <v>244</v>
      </c>
      <c r="G163" s="41"/>
      <c r="H163" s="41"/>
      <c r="I163" s="214"/>
      <c r="J163" s="41"/>
      <c r="K163" s="41"/>
      <c r="L163" s="45"/>
      <c r="M163" s="215"/>
      <c r="N163" s="216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121</v>
      </c>
      <c r="AU163" s="18" t="s">
        <v>79</v>
      </c>
    </row>
    <row r="164" s="2" customFormat="1">
      <c r="A164" s="39"/>
      <c r="B164" s="40"/>
      <c r="C164" s="41"/>
      <c r="D164" s="217" t="s">
        <v>123</v>
      </c>
      <c r="E164" s="41"/>
      <c r="F164" s="218" t="s">
        <v>245</v>
      </c>
      <c r="G164" s="41"/>
      <c r="H164" s="41"/>
      <c r="I164" s="214"/>
      <c r="J164" s="41"/>
      <c r="K164" s="41"/>
      <c r="L164" s="45"/>
      <c r="M164" s="215"/>
      <c r="N164" s="216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123</v>
      </c>
      <c r="AU164" s="18" t="s">
        <v>79</v>
      </c>
    </row>
    <row r="165" s="13" customFormat="1">
      <c r="A165" s="13"/>
      <c r="B165" s="219"/>
      <c r="C165" s="220"/>
      <c r="D165" s="212" t="s">
        <v>125</v>
      </c>
      <c r="E165" s="221" t="s">
        <v>19</v>
      </c>
      <c r="F165" s="222" t="s">
        <v>246</v>
      </c>
      <c r="G165" s="220"/>
      <c r="H165" s="223">
        <v>1.21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125</v>
      </c>
      <c r="AU165" s="229" t="s">
        <v>79</v>
      </c>
      <c r="AV165" s="13" t="s">
        <v>79</v>
      </c>
      <c r="AW165" s="13" t="s">
        <v>31</v>
      </c>
      <c r="AX165" s="13" t="s">
        <v>69</v>
      </c>
      <c r="AY165" s="229" t="s">
        <v>112</v>
      </c>
    </row>
    <row r="166" s="13" customFormat="1">
      <c r="A166" s="13"/>
      <c r="B166" s="219"/>
      <c r="C166" s="220"/>
      <c r="D166" s="212" t="s">
        <v>125</v>
      </c>
      <c r="E166" s="221" t="s">
        <v>19</v>
      </c>
      <c r="F166" s="222" t="s">
        <v>247</v>
      </c>
      <c r="G166" s="220"/>
      <c r="H166" s="223">
        <v>3.6299999999999999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125</v>
      </c>
      <c r="AU166" s="229" t="s">
        <v>79</v>
      </c>
      <c r="AV166" s="13" t="s">
        <v>79</v>
      </c>
      <c r="AW166" s="13" t="s">
        <v>31</v>
      </c>
      <c r="AX166" s="13" t="s">
        <v>69</v>
      </c>
      <c r="AY166" s="229" t="s">
        <v>112</v>
      </c>
    </row>
    <row r="167" s="13" customFormat="1">
      <c r="A167" s="13"/>
      <c r="B167" s="219"/>
      <c r="C167" s="220"/>
      <c r="D167" s="212" t="s">
        <v>125</v>
      </c>
      <c r="E167" s="221" t="s">
        <v>19</v>
      </c>
      <c r="F167" s="222" t="s">
        <v>248</v>
      </c>
      <c r="G167" s="220"/>
      <c r="H167" s="223">
        <v>0.216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9" t="s">
        <v>125</v>
      </c>
      <c r="AU167" s="229" t="s">
        <v>79</v>
      </c>
      <c r="AV167" s="13" t="s">
        <v>79</v>
      </c>
      <c r="AW167" s="13" t="s">
        <v>31</v>
      </c>
      <c r="AX167" s="13" t="s">
        <v>69</v>
      </c>
      <c r="AY167" s="229" t="s">
        <v>112</v>
      </c>
    </row>
    <row r="168" s="14" customFormat="1">
      <c r="A168" s="14"/>
      <c r="B168" s="230"/>
      <c r="C168" s="231"/>
      <c r="D168" s="212" t="s">
        <v>125</v>
      </c>
      <c r="E168" s="232" t="s">
        <v>19</v>
      </c>
      <c r="F168" s="233" t="s">
        <v>129</v>
      </c>
      <c r="G168" s="231"/>
      <c r="H168" s="234">
        <v>5.056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125</v>
      </c>
      <c r="AU168" s="240" t="s">
        <v>79</v>
      </c>
      <c r="AV168" s="14" t="s">
        <v>119</v>
      </c>
      <c r="AW168" s="14" t="s">
        <v>31</v>
      </c>
      <c r="AX168" s="14" t="s">
        <v>74</v>
      </c>
      <c r="AY168" s="240" t="s">
        <v>112</v>
      </c>
    </row>
    <row r="169" s="2" customFormat="1" ht="16.5" customHeight="1">
      <c r="A169" s="39"/>
      <c r="B169" s="40"/>
      <c r="C169" s="199" t="s">
        <v>249</v>
      </c>
      <c r="D169" s="199" t="s">
        <v>114</v>
      </c>
      <c r="E169" s="200" t="s">
        <v>250</v>
      </c>
      <c r="F169" s="201" t="s">
        <v>251</v>
      </c>
      <c r="G169" s="202" t="s">
        <v>198</v>
      </c>
      <c r="H169" s="203">
        <v>65.780000000000001</v>
      </c>
      <c r="I169" s="204"/>
      <c r="J169" s="205">
        <f>ROUND(I169*H169,2)</f>
        <v>0</v>
      </c>
      <c r="K169" s="201" t="s">
        <v>118</v>
      </c>
      <c r="L169" s="45"/>
      <c r="M169" s="206" t="s">
        <v>19</v>
      </c>
      <c r="N169" s="207" t="s">
        <v>40</v>
      </c>
      <c r="O169" s="85"/>
      <c r="P169" s="208">
        <f>O169*H169</f>
        <v>0</v>
      </c>
      <c r="Q169" s="208">
        <v>0.0063200000000000001</v>
      </c>
      <c r="R169" s="208">
        <f>Q169*H169</f>
        <v>0.41572960000000003</v>
      </c>
      <c r="S169" s="208">
        <v>0</v>
      </c>
      <c r="T169" s="20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0" t="s">
        <v>119</v>
      </c>
      <c r="AT169" s="210" t="s">
        <v>114</v>
      </c>
      <c r="AU169" s="210" t="s">
        <v>79</v>
      </c>
      <c r="AY169" s="18" t="s">
        <v>112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8" t="s">
        <v>74</v>
      </c>
      <c r="BK169" s="211">
        <f>ROUND(I169*H169,2)</f>
        <v>0</v>
      </c>
      <c r="BL169" s="18" t="s">
        <v>119</v>
      </c>
      <c r="BM169" s="210" t="s">
        <v>252</v>
      </c>
    </row>
    <row r="170" s="2" customFormat="1">
      <c r="A170" s="39"/>
      <c r="B170" s="40"/>
      <c r="C170" s="41"/>
      <c r="D170" s="212" t="s">
        <v>121</v>
      </c>
      <c r="E170" s="41"/>
      <c r="F170" s="213" t="s">
        <v>253</v>
      </c>
      <c r="G170" s="41"/>
      <c r="H170" s="41"/>
      <c r="I170" s="214"/>
      <c r="J170" s="41"/>
      <c r="K170" s="41"/>
      <c r="L170" s="45"/>
      <c r="M170" s="215"/>
      <c r="N170" s="21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121</v>
      </c>
      <c r="AU170" s="18" t="s">
        <v>79</v>
      </c>
    </row>
    <row r="171" s="2" customFormat="1">
      <c r="A171" s="39"/>
      <c r="B171" s="40"/>
      <c r="C171" s="41"/>
      <c r="D171" s="217" t="s">
        <v>123</v>
      </c>
      <c r="E171" s="41"/>
      <c r="F171" s="218" t="s">
        <v>254</v>
      </c>
      <c r="G171" s="41"/>
      <c r="H171" s="41"/>
      <c r="I171" s="214"/>
      <c r="J171" s="41"/>
      <c r="K171" s="41"/>
      <c r="L171" s="45"/>
      <c r="M171" s="215"/>
      <c r="N171" s="216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123</v>
      </c>
      <c r="AU171" s="18" t="s">
        <v>79</v>
      </c>
    </row>
    <row r="172" s="13" customFormat="1">
      <c r="A172" s="13"/>
      <c r="B172" s="219"/>
      <c r="C172" s="220"/>
      <c r="D172" s="212" t="s">
        <v>125</v>
      </c>
      <c r="E172" s="221" t="s">
        <v>19</v>
      </c>
      <c r="F172" s="222" t="s">
        <v>255</v>
      </c>
      <c r="G172" s="220"/>
      <c r="H172" s="223">
        <v>48.25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125</v>
      </c>
      <c r="AU172" s="229" t="s">
        <v>79</v>
      </c>
      <c r="AV172" s="13" t="s">
        <v>79</v>
      </c>
      <c r="AW172" s="13" t="s">
        <v>31</v>
      </c>
      <c r="AX172" s="13" t="s">
        <v>69</v>
      </c>
      <c r="AY172" s="229" t="s">
        <v>112</v>
      </c>
    </row>
    <row r="173" s="13" customFormat="1">
      <c r="A173" s="13"/>
      <c r="B173" s="219"/>
      <c r="C173" s="220"/>
      <c r="D173" s="212" t="s">
        <v>125</v>
      </c>
      <c r="E173" s="221" t="s">
        <v>19</v>
      </c>
      <c r="F173" s="222" t="s">
        <v>256</v>
      </c>
      <c r="G173" s="220"/>
      <c r="H173" s="223">
        <v>3.5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125</v>
      </c>
      <c r="AU173" s="229" t="s">
        <v>79</v>
      </c>
      <c r="AV173" s="13" t="s">
        <v>79</v>
      </c>
      <c r="AW173" s="13" t="s">
        <v>31</v>
      </c>
      <c r="AX173" s="13" t="s">
        <v>69</v>
      </c>
      <c r="AY173" s="229" t="s">
        <v>112</v>
      </c>
    </row>
    <row r="174" s="13" customFormat="1">
      <c r="A174" s="13"/>
      <c r="B174" s="219"/>
      <c r="C174" s="220"/>
      <c r="D174" s="212" t="s">
        <v>125</v>
      </c>
      <c r="E174" s="221" t="s">
        <v>19</v>
      </c>
      <c r="F174" s="222" t="s">
        <v>257</v>
      </c>
      <c r="G174" s="220"/>
      <c r="H174" s="223">
        <v>14.029999999999999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9" t="s">
        <v>125</v>
      </c>
      <c r="AU174" s="229" t="s">
        <v>79</v>
      </c>
      <c r="AV174" s="13" t="s">
        <v>79</v>
      </c>
      <c r="AW174" s="13" t="s">
        <v>31</v>
      </c>
      <c r="AX174" s="13" t="s">
        <v>69</v>
      </c>
      <c r="AY174" s="229" t="s">
        <v>112</v>
      </c>
    </row>
    <row r="175" s="14" customFormat="1">
      <c r="A175" s="14"/>
      <c r="B175" s="230"/>
      <c r="C175" s="231"/>
      <c r="D175" s="212" t="s">
        <v>125</v>
      </c>
      <c r="E175" s="232" t="s">
        <v>19</v>
      </c>
      <c r="F175" s="233" t="s">
        <v>129</v>
      </c>
      <c r="G175" s="231"/>
      <c r="H175" s="234">
        <v>65.780000000000001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125</v>
      </c>
      <c r="AU175" s="240" t="s">
        <v>79</v>
      </c>
      <c r="AV175" s="14" t="s">
        <v>119</v>
      </c>
      <c r="AW175" s="14" t="s">
        <v>31</v>
      </c>
      <c r="AX175" s="14" t="s">
        <v>74</v>
      </c>
      <c r="AY175" s="240" t="s">
        <v>112</v>
      </c>
    </row>
    <row r="176" s="12" customFormat="1" ht="22.8" customHeight="1">
      <c r="A176" s="12"/>
      <c r="B176" s="183"/>
      <c r="C176" s="184"/>
      <c r="D176" s="185" t="s">
        <v>68</v>
      </c>
      <c r="E176" s="197" t="s">
        <v>153</v>
      </c>
      <c r="F176" s="197" t="s">
        <v>258</v>
      </c>
      <c r="G176" s="184"/>
      <c r="H176" s="184"/>
      <c r="I176" s="187"/>
      <c r="J176" s="198">
        <f>BK176</f>
        <v>0</v>
      </c>
      <c r="K176" s="184"/>
      <c r="L176" s="189"/>
      <c r="M176" s="190"/>
      <c r="N176" s="191"/>
      <c r="O176" s="191"/>
      <c r="P176" s="192">
        <f>SUM(P177:P222)</f>
        <v>0</v>
      </c>
      <c r="Q176" s="191"/>
      <c r="R176" s="192">
        <f>SUM(R177:R222)</f>
        <v>4.6792000000000007</v>
      </c>
      <c r="S176" s="191"/>
      <c r="T176" s="193">
        <f>SUM(T177:T222)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4" t="s">
        <v>74</v>
      </c>
      <c r="AT176" s="195" t="s">
        <v>68</v>
      </c>
      <c r="AU176" s="195" t="s">
        <v>74</v>
      </c>
      <c r="AY176" s="194" t="s">
        <v>112</v>
      </c>
      <c r="BK176" s="196">
        <f>SUM(BK177:BK222)</f>
        <v>0</v>
      </c>
    </row>
    <row r="177" s="2" customFormat="1" ht="16.5" customHeight="1">
      <c r="A177" s="39"/>
      <c r="B177" s="40"/>
      <c r="C177" s="199" t="s">
        <v>259</v>
      </c>
      <c r="D177" s="199" t="s">
        <v>114</v>
      </c>
      <c r="E177" s="200" t="s">
        <v>260</v>
      </c>
      <c r="F177" s="201" t="s">
        <v>261</v>
      </c>
      <c r="G177" s="202" t="s">
        <v>198</v>
      </c>
      <c r="H177" s="203">
        <v>156.90000000000001</v>
      </c>
      <c r="I177" s="204"/>
      <c r="J177" s="205">
        <f>ROUND(I177*H177,2)</f>
        <v>0</v>
      </c>
      <c r="K177" s="201" t="s">
        <v>118</v>
      </c>
      <c r="L177" s="45"/>
      <c r="M177" s="206" t="s">
        <v>19</v>
      </c>
      <c r="N177" s="207" t="s">
        <v>40</v>
      </c>
      <c r="O177" s="85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0" t="s">
        <v>119</v>
      </c>
      <c r="AT177" s="210" t="s">
        <v>114</v>
      </c>
      <c r="AU177" s="210" t="s">
        <v>79</v>
      </c>
      <c r="AY177" s="18" t="s">
        <v>112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8" t="s">
        <v>74</v>
      </c>
      <c r="BK177" s="211">
        <f>ROUND(I177*H177,2)</f>
        <v>0</v>
      </c>
      <c r="BL177" s="18" t="s">
        <v>119</v>
      </c>
      <c r="BM177" s="210" t="s">
        <v>262</v>
      </c>
    </row>
    <row r="178" s="2" customFormat="1">
      <c r="A178" s="39"/>
      <c r="B178" s="40"/>
      <c r="C178" s="41"/>
      <c r="D178" s="212" t="s">
        <v>121</v>
      </c>
      <c r="E178" s="41"/>
      <c r="F178" s="213" t="s">
        <v>263</v>
      </c>
      <c r="G178" s="41"/>
      <c r="H178" s="41"/>
      <c r="I178" s="214"/>
      <c r="J178" s="41"/>
      <c r="K178" s="41"/>
      <c r="L178" s="45"/>
      <c r="M178" s="215"/>
      <c r="N178" s="216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121</v>
      </c>
      <c r="AU178" s="18" t="s">
        <v>79</v>
      </c>
    </row>
    <row r="179" s="2" customFormat="1">
      <c r="A179" s="39"/>
      <c r="B179" s="40"/>
      <c r="C179" s="41"/>
      <c r="D179" s="217" t="s">
        <v>123</v>
      </c>
      <c r="E179" s="41"/>
      <c r="F179" s="218" t="s">
        <v>264</v>
      </c>
      <c r="G179" s="41"/>
      <c r="H179" s="41"/>
      <c r="I179" s="214"/>
      <c r="J179" s="41"/>
      <c r="K179" s="41"/>
      <c r="L179" s="45"/>
      <c r="M179" s="215"/>
      <c r="N179" s="216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123</v>
      </c>
      <c r="AU179" s="18" t="s">
        <v>79</v>
      </c>
    </row>
    <row r="180" s="15" customFormat="1">
      <c r="A180" s="15"/>
      <c r="B180" s="251"/>
      <c r="C180" s="252"/>
      <c r="D180" s="212" t="s">
        <v>125</v>
      </c>
      <c r="E180" s="253" t="s">
        <v>19</v>
      </c>
      <c r="F180" s="254" t="s">
        <v>265</v>
      </c>
      <c r="G180" s="252"/>
      <c r="H180" s="253" t="s">
        <v>19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0" t="s">
        <v>125</v>
      </c>
      <c r="AU180" s="260" t="s">
        <v>79</v>
      </c>
      <c r="AV180" s="15" t="s">
        <v>74</v>
      </c>
      <c r="AW180" s="15" t="s">
        <v>31</v>
      </c>
      <c r="AX180" s="15" t="s">
        <v>69</v>
      </c>
      <c r="AY180" s="260" t="s">
        <v>112</v>
      </c>
    </row>
    <row r="181" s="13" customFormat="1">
      <c r="A181" s="13"/>
      <c r="B181" s="219"/>
      <c r="C181" s="220"/>
      <c r="D181" s="212" t="s">
        <v>125</v>
      </c>
      <c r="E181" s="221" t="s">
        <v>19</v>
      </c>
      <c r="F181" s="222" t="s">
        <v>202</v>
      </c>
      <c r="G181" s="220"/>
      <c r="H181" s="223">
        <v>140.5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125</v>
      </c>
      <c r="AU181" s="229" t="s">
        <v>79</v>
      </c>
      <c r="AV181" s="13" t="s">
        <v>79</v>
      </c>
      <c r="AW181" s="13" t="s">
        <v>31</v>
      </c>
      <c r="AX181" s="13" t="s">
        <v>69</v>
      </c>
      <c r="AY181" s="229" t="s">
        <v>112</v>
      </c>
    </row>
    <row r="182" s="13" customFormat="1">
      <c r="A182" s="13"/>
      <c r="B182" s="219"/>
      <c r="C182" s="220"/>
      <c r="D182" s="212" t="s">
        <v>125</v>
      </c>
      <c r="E182" s="221" t="s">
        <v>19</v>
      </c>
      <c r="F182" s="222" t="s">
        <v>266</v>
      </c>
      <c r="G182" s="220"/>
      <c r="H182" s="223">
        <v>16.399999999999999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9" t="s">
        <v>125</v>
      </c>
      <c r="AU182" s="229" t="s">
        <v>79</v>
      </c>
      <c r="AV182" s="13" t="s">
        <v>79</v>
      </c>
      <c r="AW182" s="13" t="s">
        <v>31</v>
      </c>
      <c r="AX182" s="13" t="s">
        <v>69</v>
      </c>
      <c r="AY182" s="229" t="s">
        <v>112</v>
      </c>
    </row>
    <row r="183" s="14" customFormat="1">
      <c r="A183" s="14"/>
      <c r="B183" s="230"/>
      <c r="C183" s="231"/>
      <c r="D183" s="212" t="s">
        <v>125</v>
      </c>
      <c r="E183" s="232" t="s">
        <v>19</v>
      </c>
      <c r="F183" s="233" t="s">
        <v>129</v>
      </c>
      <c r="G183" s="231"/>
      <c r="H183" s="234">
        <v>156.90000000000001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0" t="s">
        <v>125</v>
      </c>
      <c r="AU183" s="240" t="s">
        <v>79</v>
      </c>
      <c r="AV183" s="14" t="s">
        <v>119</v>
      </c>
      <c r="AW183" s="14" t="s">
        <v>31</v>
      </c>
      <c r="AX183" s="14" t="s">
        <v>74</v>
      </c>
      <c r="AY183" s="240" t="s">
        <v>112</v>
      </c>
    </row>
    <row r="184" s="2" customFormat="1" ht="16.5" customHeight="1">
      <c r="A184" s="39"/>
      <c r="B184" s="40"/>
      <c r="C184" s="199" t="s">
        <v>267</v>
      </c>
      <c r="D184" s="199" t="s">
        <v>114</v>
      </c>
      <c r="E184" s="200" t="s">
        <v>268</v>
      </c>
      <c r="F184" s="201" t="s">
        <v>269</v>
      </c>
      <c r="G184" s="202" t="s">
        <v>198</v>
      </c>
      <c r="H184" s="203">
        <v>144.90000000000001</v>
      </c>
      <c r="I184" s="204"/>
      <c r="J184" s="205">
        <f>ROUND(I184*H184,2)</f>
        <v>0</v>
      </c>
      <c r="K184" s="201" t="s">
        <v>118</v>
      </c>
      <c r="L184" s="45"/>
      <c r="M184" s="206" t="s">
        <v>19</v>
      </c>
      <c r="N184" s="207" t="s">
        <v>40</v>
      </c>
      <c r="O184" s="85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119</v>
      </c>
      <c r="AT184" s="210" t="s">
        <v>114</v>
      </c>
      <c r="AU184" s="210" t="s">
        <v>79</v>
      </c>
      <c r="AY184" s="18" t="s">
        <v>112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74</v>
      </c>
      <c r="BK184" s="211">
        <f>ROUND(I184*H184,2)</f>
        <v>0</v>
      </c>
      <c r="BL184" s="18" t="s">
        <v>119</v>
      </c>
      <c r="BM184" s="210" t="s">
        <v>270</v>
      </c>
    </row>
    <row r="185" s="2" customFormat="1">
      <c r="A185" s="39"/>
      <c r="B185" s="40"/>
      <c r="C185" s="41"/>
      <c r="D185" s="212" t="s">
        <v>121</v>
      </c>
      <c r="E185" s="41"/>
      <c r="F185" s="213" t="s">
        <v>271</v>
      </c>
      <c r="G185" s="41"/>
      <c r="H185" s="41"/>
      <c r="I185" s="214"/>
      <c r="J185" s="41"/>
      <c r="K185" s="41"/>
      <c r="L185" s="45"/>
      <c r="M185" s="215"/>
      <c r="N185" s="216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121</v>
      </c>
      <c r="AU185" s="18" t="s">
        <v>79</v>
      </c>
    </row>
    <row r="186" s="2" customFormat="1">
      <c r="A186" s="39"/>
      <c r="B186" s="40"/>
      <c r="C186" s="41"/>
      <c r="D186" s="217" t="s">
        <v>123</v>
      </c>
      <c r="E186" s="41"/>
      <c r="F186" s="218" t="s">
        <v>272</v>
      </c>
      <c r="G186" s="41"/>
      <c r="H186" s="41"/>
      <c r="I186" s="214"/>
      <c r="J186" s="41"/>
      <c r="K186" s="41"/>
      <c r="L186" s="45"/>
      <c r="M186" s="215"/>
      <c r="N186" s="216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123</v>
      </c>
      <c r="AU186" s="18" t="s">
        <v>79</v>
      </c>
    </row>
    <row r="187" s="13" customFormat="1">
      <c r="A187" s="13"/>
      <c r="B187" s="219"/>
      <c r="C187" s="220"/>
      <c r="D187" s="212" t="s">
        <v>125</v>
      </c>
      <c r="E187" s="221" t="s">
        <v>19</v>
      </c>
      <c r="F187" s="222" t="s">
        <v>202</v>
      </c>
      <c r="G187" s="220"/>
      <c r="H187" s="223">
        <v>140.5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125</v>
      </c>
      <c r="AU187" s="229" t="s">
        <v>79</v>
      </c>
      <c r="AV187" s="13" t="s">
        <v>79</v>
      </c>
      <c r="AW187" s="13" t="s">
        <v>31</v>
      </c>
      <c r="AX187" s="13" t="s">
        <v>69</v>
      </c>
      <c r="AY187" s="229" t="s">
        <v>112</v>
      </c>
    </row>
    <row r="188" s="13" customFormat="1">
      <c r="A188" s="13"/>
      <c r="B188" s="219"/>
      <c r="C188" s="220"/>
      <c r="D188" s="212" t="s">
        <v>125</v>
      </c>
      <c r="E188" s="221" t="s">
        <v>19</v>
      </c>
      <c r="F188" s="222" t="s">
        <v>273</v>
      </c>
      <c r="G188" s="220"/>
      <c r="H188" s="223">
        <v>4.4000000000000004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125</v>
      </c>
      <c r="AU188" s="229" t="s">
        <v>79</v>
      </c>
      <c r="AV188" s="13" t="s">
        <v>79</v>
      </c>
      <c r="AW188" s="13" t="s">
        <v>31</v>
      </c>
      <c r="AX188" s="13" t="s">
        <v>69</v>
      </c>
      <c r="AY188" s="229" t="s">
        <v>112</v>
      </c>
    </row>
    <row r="189" s="14" customFormat="1">
      <c r="A189" s="14"/>
      <c r="B189" s="230"/>
      <c r="C189" s="231"/>
      <c r="D189" s="212" t="s">
        <v>125</v>
      </c>
      <c r="E189" s="232" t="s">
        <v>19</v>
      </c>
      <c r="F189" s="233" t="s">
        <v>129</v>
      </c>
      <c r="G189" s="231"/>
      <c r="H189" s="234">
        <v>144.90000000000001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0" t="s">
        <v>125</v>
      </c>
      <c r="AU189" s="240" t="s">
        <v>79</v>
      </c>
      <c r="AV189" s="14" t="s">
        <v>119</v>
      </c>
      <c r="AW189" s="14" t="s">
        <v>31</v>
      </c>
      <c r="AX189" s="14" t="s">
        <v>74</v>
      </c>
      <c r="AY189" s="240" t="s">
        <v>112</v>
      </c>
    </row>
    <row r="190" s="2" customFormat="1" ht="16.5" customHeight="1">
      <c r="A190" s="39"/>
      <c r="B190" s="40"/>
      <c r="C190" s="199" t="s">
        <v>7</v>
      </c>
      <c r="D190" s="199" t="s">
        <v>114</v>
      </c>
      <c r="E190" s="200" t="s">
        <v>274</v>
      </c>
      <c r="F190" s="201" t="s">
        <v>275</v>
      </c>
      <c r="G190" s="202" t="s">
        <v>198</v>
      </c>
      <c r="H190" s="203">
        <v>148.90000000000001</v>
      </c>
      <c r="I190" s="204"/>
      <c r="J190" s="205">
        <f>ROUND(I190*H190,2)</f>
        <v>0</v>
      </c>
      <c r="K190" s="201" t="s">
        <v>118</v>
      </c>
      <c r="L190" s="45"/>
      <c r="M190" s="206" t="s">
        <v>19</v>
      </c>
      <c r="N190" s="207" t="s">
        <v>40</v>
      </c>
      <c r="O190" s="85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0" t="s">
        <v>119</v>
      </c>
      <c r="AT190" s="210" t="s">
        <v>114</v>
      </c>
      <c r="AU190" s="210" t="s">
        <v>79</v>
      </c>
      <c r="AY190" s="18" t="s">
        <v>112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8" t="s">
        <v>74</v>
      </c>
      <c r="BK190" s="211">
        <f>ROUND(I190*H190,2)</f>
        <v>0</v>
      </c>
      <c r="BL190" s="18" t="s">
        <v>119</v>
      </c>
      <c r="BM190" s="210" t="s">
        <v>276</v>
      </c>
    </row>
    <row r="191" s="2" customFormat="1">
      <c r="A191" s="39"/>
      <c r="B191" s="40"/>
      <c r="C191" s="41"/>
      <c r="D191" s="212" t="s">
        <v>121</v>
      </c>
      <c r="E191" s="41"/>
      <c r="F191" s="213" t="s">
        <v>277</v>
      </c>
      <c r="G191" s="41"/>
      <c r="H191" s="41"/>
      <c r="I191" s="214"/>
      <c r="J191" s="41"/>
      <c r="K191" s="41"/>
      <c r="L191" s="45"/>
      <c r="M191" s="215"/>
      <c r="N191" s="216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121</v>
      </c>
      <c r="AU191" s="18" t="s">
        <v>79</v>
      </c>
    </row>
    <row r="192" s="2" customFormat="1">
      <c r="A192" s="39"/>
      <c r="B192" s="40"/>
      <c r="C192" s="41"/>
      <c r="D192" s="217" t="s">
        <v>123</v>
      </c>
      <c r="E192" s="41"/>
      <c r="F192" s="218" t="s">
        <v>278</v>
      </c>
      <c r="G192" s="41"/>
      <c r="H192" s="41"/>
      <c r="I192" s="214"/>
      <c r="J192" s="41"/>
      <c r="K192" s="41"/>
      <c r="L192" s="45"/>
      <c r="M192" s="215"/>
      <c r="N192" s="21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123</v>
      </c>
      <c r="AU192" s="18" t="s">
        <v>79</v>
      </c>
    </row>
    <row r="193" s="13" customFormat="1">
      <c r="A193" s="13"/>
      <c r="B193" s="219"/>
      <c r="C193" s="220"/>
      <c r="D193" s="212" t="s">
        <v>125</v>
      </c>
      <c r="E193" s="221" t="s">
        <v>19</v>
      </c>
      <c r="F193" s="222" t="s">
        <v>202</v>
      </c>
      <c r="G193" s="220"/>
      <c r="H193" s="223">
        <v>140.5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9" t="s">
        <v>125</v>
      </c>
      <c r="AU193" s="229" t="s">
        <v>79</v>
      </c>
      <c r="AV193" s="13" t="s">
        <v>79</v>
      </c>
      <c r="AW193" s="13" t="s">
        <v>31</v>
      </c>
      <c r="AX193" s="13" t="s">
        <v>69</v>
      </c>
      <c r="AY193" s="229" t="s">
        <v>112</v>
      </c>
    </row>
    <row r="194" s="13" customFormat="1">
      <c r="A194" s="13"/>
      <c r="B194" s="219"/>
      <c r="C194" s="220"/>
      <c r="D194" s="212" t="s">
        <v>125</v>
      </c>
      <c r="E194" s="221" t="s">
        <v>19</v>
      </c>
      <c r="F194" s="222" t="s">
        <v>279</v>
      </c>
      <c r="G194" s="220"/>
      <c r="H194" s="223">
        <v>8.4000000000000004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125</v>
      </c>
      <c r="AU194" s="229" t="s">
        <v>79</v>
      </c>
      <c r="AV194" s="13" t="s">
        <v>79</v>
      </c>
      <c r="AW194" s="13" t="s">
        <v>31</v>
      </c>
      <c r="AX194" s="13" t="s">
        <v>69</v>
      </c>
      <c r="AY194" s="229" t="s">
        <v>112</v>
      </c>
    </row>
    <row r="195" s="14" customFormat="1">
      <c r="A195" s="14"/>
      <c r="B195" s="230"/>
      <c r="C195" s="231"/>
      <c r="D195" s="212" t="s">
        <v>125</v>
      </c>
      <c r="E195" s="232" t="s">
        <v>19</v>
      </c>
      <c r="F195" s="233" t="s">
        <v>129</v>
      </c>
      <c r="G195" s="231"/>
      <c r="H195" s="234">
        <v>148.90000000000001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125</v>
      </c>
      <c r="AU195" s="240" t="s">
        <v>79</v>
      </c>
      <c r="AV195" s="14" t="s">
        <v>119</v>
      </c>
      <c r="AW195" s="14" t="s">
        <v>31</v>
      </c>
      <c r="AX195" s="14" t="s">
        <v>74</v>
      </c>
      <c r="AY195" s="240" t="s">
        <v>112</v>
      </c>
    </row>
    <row r="196" s="2" customFormat="1" ht="16.5" customHeight="1">
      <c r="A196" s="39"/>
      <c r="B196" s="40"/>
      <c r="C196" s="199" t="s">
        <v>78</v>
      </c>
      <c r="D196" s="199" t="s">
        <v>114</v>
      </c>
      <c r="E196" s="200" t="s">
        <v>280</v>
      </c>
      <c r="F196" s="201" t="s">
        <v>281</v>
      </c>
      <c r="G196" s="202" t="s">
        <v>198</v>
      </c>
      <c r="H196" s="203">
        <v>142.09999999999999</v>
      </c>
      <c r="I196" s="204"/>
      <c r="J196" s="205">
        <f>ROUND(I196*H196,2)</f>
        <v>0</v>
      </c>
      <c r="K196" s="201" t="s">
        <v>118</v>
      </c>
      <c r="L196" s="45"/>
      <c r="M196" s="206" t="s">
        <v>19</v>
      </c>
      <c r="N196" s="207" t="s">
        <v>40</v>
      </c>
      <c r="O196" s="85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0" t="s">
        <v>119</v>
      </c>
      <c r="AT196" s="210" t="s">
        <v>114</v>
      </c>
      <c r="AU196" s="210" t="s">
        <v>79</v>
      </c>
      <c r="AY196" s="18" t="s">
        <v>112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8" t="s">
        <v>74</v>
      </c>
      <c r="BK196" s="211">
        <f>ROUND(I196*H196,2)</f>
        <v>0</v>
      </c>
      <c r="BL196" s="18" t="s">
        <v>119</v>
      </c>
      <c r="BM196" s="210" t="s">
        <v>282</v>
      </c>
    </row>
    <row r="197" s="2" customFormat="1">
      <c r="A197" s="39"/>
      <c r="B197" s="40"/>
      <c r="C197" s="41"/>
      <c r="D197" s="212" t="s">
        <v>121</v>
      </c>
      <c r="E197" s="41"/>
      <c r="F197" s="213" t="s">
        <v>283</v>
      </c>
      <c r="G197" s="41"/>
      <c r="H197" s="41"/>
      <c r="I197" s="214"/>
      <c r="J197" s="41"/>
      <c r="K197" s="41"/>
      <c r="L197" s="45"/>
      <c r="M197" s="215"/>
      <c r="N197" s="216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121</v>
      </c>
      <c r="AU197" s="18" t="s">
        <v>79</v>
      </c>
    </row>
    <row r="198" s="2" customFormat="1">
      <c r="A198" s="39"/>
      <c r="B198" s="40"/>
      <c r="C198" s="41"/>
      <c r="D198" s="217" t="s">
        <v>123</v>
      </c>
      <c r="E198" s="41"/>
      <c r="F198" s="218" t="s">
        <v>284</v>
      </c>
      <c r="G198" s="41"/>
      <c r="H198" s="41"/>
      <c r="I198" s="214"/>
      <c r="J198" s="41"/>
      <c r="K198" s="41"/>
      <c r="L198" s="45"/>
      <c r="M198" s="215"/>
      <c r="N198" s="216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123</v>
      </c>
      <c r="AU198" s="18" t="s">
        <v>79</v>
      </c>
    </row>
    <row r="199" s="13" customFormat="1">
      <c r="A199" s="13"/>
      <c r="B199" s="219"/>
      <c r="C199" s="220"/>
      <c r="D199" s="212" t="s">
        <v>125</v>
      </c>
      <c r="E199" s="221" t="s">
        <v>19</v>
      </c>
      <c r="F199" s="222" t="s">
        <v>202</v>
      </c>
      <c r="G199" s="220"/>
      <c r="H199" s="223">
        <v>140.5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9" t="s">
        <v>125</v>
      </c>
      <c r="AU199" s="229" t="s">
        <v>79</v>
      </c>
      <c r="AV199" s="13" t="s">
        <v>79</v>
      </c>
      <c r="AW199" s="13" t="s">
        <v>31</v>
      </c>
      <c r="AX199" s="13" t="s">
        <v>69</v>
      </c>
      <c r="AY199" s="229" t="s">
        <v>112</v>
      </c>
    </row>
    <row r="200" s="13" customFormat="1">
      <c r="A200" s="13"/>
      <c r="B200" s="219"/>
      <c r="C200" s="220"/>
      <c r="D200" s="212" t="s">
        <v>125</v>
      </c>
      <c r="E200" s="221" t="s">
        <v>19</v>
      </c>
      <c r="F200" s="222" t="s">
        <v>285</v>
      </c>
      <c r="G200" s="220"/>
      <c r="H200" s="223">
        <v>1.6000000000000001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9" t="s">
        <v>125</v>
      </c>
      <c r="AU200" s="229" t="s">
        <v>79</v>
      </c>
      <c r="AV200" s="13" t="s">
        <v>79</v>
      </c>
      <c r="AW200" s="13" t="s">
        <v>31</v>
      </c>
      <c r="AX200" s="13" t="s">
        <v>69</v>
      </c>
      <c r="AY200" s="229" t="s">
        <v>112</v>
      </c>
    </row>
    <row r="201" s="14" customFormat="1">
      <c r="A201" s="14"/>
      <c r="B201" s="230"/>
      <c r="C201" s="231"/>
      <c r="D201" s="212" t="s">
        <v>125</v>
      </c>
      <c r="E201" s="232" t="s">
        <v>19</v>
      </c>
      <c r="F201" s="233" t="s">
        <v>129</v>
      </c>
      <c r="G201" s="231"/>
      <c r="H201" s="234">
        <v>142.09999999999999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0" t="s">
        <v>125</v>
      </c>
      <c r="AU201" s="240" t="s">
        <v>79</v>
      </c>
      <c r="AV201" s="14" t="s">
        <v>119</v>
      </c>
      <c r="AW201" s="14" t="s">
        <v>31</v>
      </c>
      <c r="AX201" s="14" t="s">
        <v>74</v>
      </c>
      <c r="AY201" s="240" t="s">
        <v>112</v>
      </c>
    </row>
    <row r="202" s="2" customFormat="1" ht="16.5" customHeight="1">
      <c r="A202" s="39"/>
      <c r="B202" s="40"/>
      <c r="C202" s="199" t="s">
        <v>286</v>
      </c>
      <c r="D202" s="199" t="s">
        <v>114</v>
      </c>
      <c r="E202" s="200" t="s">
        <v>287</v>
      </c>
      <c r="F202" s="201" t="s">
        <v>288</v>
      </c>
      <c r="G202" s="202" t="s">
        <v>198</v>
      </c>
      <c r="H202" s="203">
        <v>20</v>
      </c>
      <c r="I202" s="204"/>
      <c r="J202" s="205">
        <f>ROUND(I202*H202,2)</f>
        <v>0</v>
      </c>
      <c r="K202" s="201" t="s">
        <v>118</v>
      </c>
      <c r="L202" s="45"/>
      <c r="M202" s="206" t="s">
        <v>19</v>
      </c>
      <c r="N202" s="207" t="s">
        <v>40</v>
      </c>
      <c r="O202" s="85"/>
      <c r="P202" s="208">
        <f>O202*H202</f>
        <v>0</v>
      </c>
      <c r="Q202" s="208">
        <v>0.23000000000000001</v>
      </c>
      <c r="R202" s="208">
        <f>Q202*H202</f>
        <v>4.6000000000000005</v>
      </c>
      <c r="S202" s="208">
        <v>0</v>
      </c>
      <c r="T202" s="20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0" t="s">
        <v>119</v>
      </c>
      <c r="AT202" s="210" t="s">
        <v>114</v>
      </c>
      <c r="AU202" s="210" t="s">
        <v>79</v>
      </c>
      <c r="AY202" s="18" t="s">
        <v>112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8" t="s">
        <v>74</v>
      </c>
      <c r="BK202" s="211">
        <f>ROUND(I202*H202,2)</f>
        <v>0</v>
      </c>
      <c r="BL202" s="18" t="s">
        <v>119</v>
      </c>
      <c r="BM202" s="210" t="s">
        <v>289</v>
      </c>
    </row>
    <row r="203" s="2" customFormat="1">
      <c r="A203" s="39"/>
      <c r="B203" s="40"/>
      <c r="C203" s="41"/>
      <c r="D203" s="212" t="s">
        <v>121</v>
      </c>
      <c r="E203" s="41"/>
      <c r="F203" s="213" t="s">
        <v>290</v>
      </c>
      <c r="G203" s="41"/>
      <c r="H203" s="41"/>
      <c r="I203" s="214"/>
      <c r="J203" s="41"/>
      <c r="K203" s="41"/>
      <c r="L203" s="45"/>
      <c r="M203" s="215"/>
      <c r="N203" s="216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121</v>
      </c>
      <c r="AU203" s="18" t="s">
        <v>79</v>
      </c>
    </row>
    <row r="204" s="2" customFormat="1">
      <c r="A204" s="39"/>
      <c r="B204" s="40"/>
      <c r="C204" s="41"/>
      <c r="D204" s="217" t="s">
        <v>123</v>
      </c>
      <c r="E204" s="41"/>
      <c r="F204" s="218" t="s">
        <v>291</v>
      </c>
      <c r="G204" s="41"/>
      <c r="H204" s="41"/>
      <c r="I204" s="214"/>
      <c r="J204" s="41"/>
      <c r="K204" s="41"/>
      <c r="L204" s="45"/>
      <c r="M204" s="215"/>
      <c r="N204" s="216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123</v>
      </c>
      <c r="AU204" s="18" t="s">
        <v>79</v>
      </c>
    </row>
    <row r="205" s="13" customFormat="1">
      <c r="A205" s="13"/>
      <c r="B205" s="219"/>
      <c r="C205" s="220"/>
      <c r="D205" s="212" t="s">
        <v>125</v>
      </c>
      <c r="E205" s="221" t="s">
        <v>19</v>
      </c>
      <c r="F205" s="222" t="s">
        <v>292</v>
      </c>
      <c r="G205" s="220"/>
      <c r="H205" s="223">
        <v>20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125</v>
      </c>
      <c r="AU205" s="229" t="s">
        <v>79</v>
      </c>
      <c r="AV205" s="13" t="s">
        <v>79</v>
      </c>
      <c r="AW205" s="13" t="s">
        <v>31</v>
      </c>
      <c r="AX205" s="13" t="s">
        <v>74</v>
      </c>
      <c r="AY205" s="229" t="s">
        <v>112</v>
      </c>
    </row>
    <row r="206" s="2" customFormat="1" ht="16.5" customHeight="1">
      <c r="A206" s="39"/>
      <c r="B206" s="40"/>
      <c r="C206" s="199" t="s">
        <v>293</v>
      </c>
      <c r="D206" s="199" t="s">
        <v>114</v>
      </c>
      <c r="E206" s="200" t="s">
        <v>294</v>
      </c>
      <c r="F206" s="201" t="s">
        <v>295</v>
      </c>
      <c r="G206" s="202" t="s">
        <v>198</v>
      </c>
      <c r="H206" s="203">
        <v>142.09999999999999</v>
      </c>
      <c r="I206" s="204"/>
      <c r="J206" s="205">
        <f>ROUND(I206*H206,2)</f>
        <v>0</v>
      </c>
      <c r="K206" s="201" t="s">
        <v>118</v>
      </c>
      <c r="L206" s="45"/>
      <c r="M206" s="206" t="s">
        <v>19</v>
      </c>
      <c r="N206" s="207" t="s">
        <v>40</v>
      </c>
      <c r="O206" s="85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0" t="s">
        <v>119</v>
      </c>
      <c r="AT206" s="210" t="s">
        <v>114</v>
      </c>
      <c r="AU206" s="210" t="s">
        <v>79</v>
      </c>
      <c r="AY206" s="18" t="s">
        <v>112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8" t="s">
        <v>74</v>
      </c>
      <c r="BK206" s="211">
        <f>ROUND(I206*H206,2)</f>
        <v>0</v>
      </c>
      <c r="BL206" s="18" t="s">
        <v>119</v>
      </c>
      <c r="BM206" s="210" t="s">
        <v>296</v>
      </c>
    </row>
    <row r="207" s="2" customFormat="1">
      <c r="A207" s="39"/>
      <c r="B207" s="40"/>
      <c r="C207" s="41"/>
      <c r="D207" s="212" t="s">
        <v>121</v>
      </c>
      <c r="E207" s="41"/>
      <c r="F207" s="213" t="s">
        <v>297</v>
      </c>
      <c r="G207" s="41"/>
      <c r="H207" s="41"/>
      <c r="I207" s="214"/>
      <c r="J207" s="41"/>
      <c r="K207" s="41"/>
      <c r="L207" s="45"/>
      <c r="M207" s="215"/>
      <c r="N207" s="216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121</v>
      </c>
      <c r="AU207" s="18" t="s">
        <v>79</v>
      </c>
    </row>
    <row r="208" s="2" customFormat="1">
      <c r="A208" s="39"/>
      <c r="B208" s="40"/>
      <c r="C208" s="41"/>
      <c r="D208" s="217" t="s">
        <v>123</v>
      </c>
      <c r="E208" s="41"/>
      <c r="F208" s="218" t="s">
        <v>298</v>
      </c>
      <c r="G208" s="41"/>
      <c r="H208" s="41"/>
      <c r="I208" s="214"/>
      <c r="J208" s="41"/>
      <c r="K208" s="41"/>
      <c r="L208" s="45"/>
      <c r="M208" s="215"/>
      <c r="N208" s="216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123</v>
      </c>
      <c r="AU208" s="18" t="s">
        <v>79</v>
      </c>
    </row>
    <row r="209" s="13" customFormat="1">
      <c r="A209" s="13"/>
      <c r="B209" s="219"/>
      <c r="C209" s="220"/>
      <c r="D209" s="212" t="s">
        <v>125</v>
      </c>
      <c r="E209" s="221" t="s">
        <v>19</v>
      </c>
      <c r="F209" s="222" t="s">
        <v>202</v>
      </c>
      <c r="G209" s="220"/>
      <c r="H209" s="223">
        <v>140.5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9" t="s">
        <v>125</v>
      </c>
      <c r="AU209" s="229" t="s">
        <v>79</v>
      </c>
      <c r="AV209" s="13" t="s">
        <v>79</v>
      </c>
      <c r="AW209" s="13" t="s">
        <v>31</v>
      </c>
      <c r="AX209" s="13" t="s">
        <v>69</v>
      </c>
      <c r="AY209" s="229" t="s">
        <v>112</v>
      </c>
    </row>
    <row r="210" s="13" customFormat="1">
      <c r="A210" s="13"/>
      <c r="B210" s="219"/>
      <c r="C210" s="220"/>
      <c r="D210" s="212" t="s">
        <v>125</v>
      </c>
      <c r="E210" s="221" t="s">
        <v>19</v>
      </c>
      <c r="F210" s="222" t="s">
        <v>285</v>
      </c>
      <c r="G210" s="220"/>
      <c r="H210" s="223">
        <v>1.6000000000000001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125</v>
      </c>
      <c r="AU210" s="229" t="s">
        <v>79</v>
      </c>
      <c r="AV210" s="13" t="s">
        <v>79</v>
      </c>
      <c r="AW210" s="13" t="s">
        <v>31</v>
      </c>
      <c r="AX210" s="13" t="s">
        <v>69</v>
      </c>
      <c r="AY210" s="229" t="s">
        <v>112</v>
      </c>
    </row>
    <row r="211" s="14" customFormat="1">
      <c r="A211" s="14"/>
      <c r="B211" s="230"/>
      <c r="C211" s="231"/>
      <c r="D211" s="212" t="s">
        <v>125</v>
      </c>
      <c r="E211" s="232" t="s">
        <v>19</v>
      </c>
      <c r="F211" s="233" t="s">
        <v>129</v>
      </c>
      <c r="G211" s="231"/>
      <c r="H211" s="234">
        <v>142.09999999999999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125</v>
      </c>
      <c r="AU211" s="240" t="s">
        <v>79</v>
      </c>
      <c r="AV211" s="14" t="s">
        <v>119</v>
      </c>
      <c r="AW211" s="14" t="s">
        <v>31</v>
      </c>
      <c r="AX211" s="14" t="s">
        <v>74</v>
      </c>
      <c r="AY211" s="240" t="s">
        <v>112</v>
      </c>
    </row>
    <row r="212" s="2" customFormat="1" ht="16.5" customHeight="1">
      <c r="A212" s="39"/>
      <c r="B212" s="40"/>
      <c r="C212" s="199" t="s">
        <v>299</v>
      </c>
      <c r="D212" s="199" t="s">
        <v>114</v>
      </c>
      <c r="E212" s="200" t="s">
        <v>300</v>
      </c>
      <c r="F212" s="201" t="s">
        <v>301</v>
      </c>
      <c r="G212" s="202" t="s">
        <v>198</v>
      </c>
      <c r="H212" s="203">
        <v>142.09999999999999</v>
      </c>
      <c r="I212" s="204"/>
      <c r="J212" s="205">
        <f>ROUND(I212*H212,2)</f>
        <v>0</v>
      </c>
      <c r="K212" s="201" t="s">
        <v>118</v>
      </c>
      <c r="L212" s="45"/>
      <c r="M212" s="206" t="s">
        <v>19</v>
      </c>
      <c r="N212" s="207" t="s">
        <v>40</v>
      </c>
      <c r="O212" s="85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0" t="s">
        <v>119</v>
      </c>
      <c r="AT212" s="210" t="s">
        <v>114</v>
      </c>
      <c r="AU212" s="210" t="s">
        <v>79</v>
      </c>
      <c r="AY212" s="18" t="s">
        <v>112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8" t="s">
        <v>74</v>
      </c>
      <c r="BK212" s="211">
        <f>ROUND(I212*H212,2)</f>
        <v>0</v>
      </c>
      <c r="BL212" s="18" t="s">
        <v>119</v>
      </c>
      <c r="BM212" s="210" t="s">
        <v>302</v>
      </c>
    </row>
    <row r="213" s="2" customFormat="1">
      <c r="A213" s="39"/>
      <c r="B213" s="40"/>
      <c r="C213" s="41"/>
      <c r="D213" s="212" t="s">
        <v>121</v>
      </c>
      <c r="E213" s="41"/>
      <c r="F213" s="213" t="s">
        <v>303</v>
      </c>
      <c r="G213" s="41"/>
      <c r="H213" s="41"/>
      <c r="I213" s="214"/>
      <c r="J213" s="41"/>
      <c r="K213" s="41"/>
      <c r="L213" s="45"/>
      <c r="M213" s="215"/>
      <c r="N213" s="216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121</v>
      </c>
      <c r="AU213" s="18" t="s">
        <v>79</v>
      </c>
    </row>
    <row r="214" s="2" customFormat="1">
      <c r="A214" s="39"/>
      <c r="B214" s="40"/>
      <c r="C214" s="41"/>
      <c r="D214" s="217" t="s">
        <v>123</v>
      </c>
      <c r="E214" s="41"/>
      <c r="F214" s="218" t="s">
        <v>304</v>
      </c>
      <c r="G214" s="41"/>
      <c r="H214" s="41"/>
      <c r="I214" s="214"/>
      <c r="J214" s="41"/>
      <c r="K214" s="41"/>
      <c r="L214" s="45"/>
      <c r="M214" s="215"/>
      <c r="N214" s="216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123</v>
      </c>
      <c r="AU214" s="18" t="s">
        <v>79</v>
      </c>
    </row>
    <row r="215" s="2" customFormat="1" ht="21.75" customHeight="1">
      <c r="A215" s="39"/>
      <c r="B215" s="40"/>
      <c r="C215" s="199" t="s">
        <v>305</v>
      </c>
      <c r="D215" s="199" t="s">
        <v>114</v>
      </c>
      <c r="E215" s="200" t="s">
        <v>306</v>
      </c>
      <c r="F215" s="201" t="s">
        <v>307</v>
      </c>
      <c r="G215" s="202" t="s">
        <v>198</v>
      </c>
      <c r="H215" s="203">
        <v>140.5</v>
      </c>
      <c r="I215" s="204"/>
      <c r="J215" s="205">
        <f>ROUND(I215*H215,2)</f>
        <v>0</v>
      </c>
      <c r="K215" s="201" t="s">
        <v>118</v>
      </c>
      <c r="L215" s="45"/>
      <c r="M215" s="206" t="s">
        <v>19</v>
      </c>
      <c r="N215" s="207" t="s">
        <v>40</v>
      </c>
      <c r="O215" s="85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0" t="s">
        <v>119</v>
      </c>
      <c r="AT215" s="210" t="s">
        <v>114</v>
      </c>
      <c r="AU215" s="210" t="s">
        <v>79</v>
      </c>
      <c r="AY215" s="18" t="s">
        <v>112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8" t="s">
        <v>74</v>
      </c>
      <c r="BK215" s="211">
        <f>ROUND(I215*H215,2)</f>
        <v>0</v>
      </c>
      <c r="BL215" s="18" t="s">
        <v>119</v>
      </c>
      <c r="BM215" s="210" t="s">
        <v>308</v>
      </c>
    </row>
    <row r="216" s="2" customFormat="1">
      <c r="A216" s="39"/>
      <c r="B216" s="40"/>
      <c r="C216" s="41"/>
      <c r="D216" s="212" t="s">
        <v>121</v>
      </c>
      <c r="E216" s="41"/>
      <c r="F216" s="213" t="s">
        <v>309</v>
      </c>
      <c r="G216" s="41"/>
      <c r="H216" s="41"/>
      <c r="I216" s="214"/>
      <c r="J216" s="41"/>
      <c r="K216" s="41"/>
      <c r="L216" s="45"/>
      <c r="M216" s="215"/>
      <c r="N216" s="216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121</v>
      </c>
      <c r="AU216" s="18" t="s">
        <v>79</v>
      </c>
    </row>
    <row r="217" s="2" customFormat="1">
      <c r="A217" s="39"/>
      <c r="B217" s="40"/>
      <c r="C217" s="41"/>
      <c r="D217" s="217" t="s">
        <v>123</v>
      </c>
      <c r="E217" s="41"/>
      <c r="F217" s="218" t="s">
        <v>310</v>
      </c>
      <c r="G217" s="41"/>
      <c r="H217" s="41"/>
      <c r="I217" s="214"/>
      <c r="J217" s="41"/>
      <c r="K217" s="41"/>
      <c r="L217" s="45"/>
      <c r="M217" s="215"/>
      <c r="N217" s="216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123</v>
      </c>
      <c r="AU217" s="18" t="s">
        <v>79</v>
      </c>
    </row>
    <row r="218" s="13" customFormat="1">
      <c r="A218" s="13"/>
      <c r="B218" s="219"/>
      <c r="C218" s="220"/>
      <c r="D218" s="212" t="s">
        <v>125</v>
      </c>
      <c r="E218" s="221" t="s">
        <v>19</v>
      </c>
      <c r="F218" s="222" t="s">
        <v>202</v>
      </c>
      <c r="G218" s="220"/>
      <c r="H218" s="223">
        <v>140.5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9" t="s">
        <v>125</v>
      </c>
      <c r="AU218" s="229" t="s">
        <v>79</v>
      </c>
      <c r="AV218" s="13" t="s">
        <v>79</v>
      </c>
      <c r="AW218" s="13" t="s">
        <v>31</v>
      </c>
      <c r="AX218" s="13" t="s">
        <v>74</v>
      </c>
      <c r="AY218" s="229" t="s">
        <v>112</v>
      </c>
    </row>
    <row r="219" s="2" customFormat="1" ht="16.5" customHeight="1">
      <c r="A219" s="39"/>
      <c r="B219" s="40"/>
      <c r="C219" s="199" t="s">
        <v>311</v>
      </c>
      <c r="D219" s="199" t="s">
        <v>114</v>
      </c>
      <c r="E219" s="200" t="s">
        <v>312</v>
      </c>
      <c r="F219" s="201" t="s">
        <v>313</v>
      </c>
      <c r="G219" s="202" t="s">
        <v>208</v>
      </c>
      <c r="H219" s="203">
        <v>22</v>
      </c>
      <c r="I219" s="204"/>
      <c r="J219" s="205">
        <f>ROUND(I219*H219,2)</f>
        <v>0</v>
      </c>
      <c r="K219" s="201" t="s">
        <v>118</v>
      </c>
      <c r="L219" s="45"/>
      <c r="M219" s="206" t="s">
        <v>19</v>
      </c>
      <c r="N219" s="207" t="s">
        <v>40</v>
      </c>
      <c r="O219" s="85"/>
      <c r="P219" s="208">
        <f>O219*H219</f>
        <v>0</v>
      </c>
      <c r="Q219" s="208">
        <v>0.0035999999999999999</v>
      </c>
      <c r="R219" s="208">
        <f>Q219*H219</f>
        <v>0.079199999999999993</v>
      </c>
      <c r="S219" s="208">
        <v>0</v>
      </c>
      <c r="T219" s="20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0" t="s">
        <v>119</v>
      </c>
      <c r="AT219" s="210" t="s">
        <v>114</v>
      </c>
      <c r="AU219" s="210" t="s">
        <v>79</v>
      </c>
      <c r="AY219" s="18" t="s">
        <v>112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8" t="s">
        <v>74</v>
      </c>
      <c r="BK219" s="211">
        <f>ROUND(I219*H219,2)</f>
        <v>0</v>
      </c>
      <c r="BL219" s="18" t="s">
        <v>119</v>
      </c>
      <c r="BM219" s="210" t="s">
        <v>314</v>
      </c>
    </row>
    <row r="220" s="2" customFormat="1">
      <c r="A220" s="39"/>
      <c r="B220" s="40"/>
      <c r="C220" s="41"/>
      <c r="D220" s="212" t="s">
        <v>121</v>
      </c>
      <c r="E220" s="41"/>
      <c r="F220" s="213" t="s">
        <v>315</v>
      </c>
      <c r="G220" s="41"/>
      <c r="H220" s="41"/>
      <c r="I220" s="214"/>
      <c r="J220" s="41"/>
      <c r="K220" s="41"/>
      <c r="L220" s="45"/>
      <c r="M220" s="215"/>
      <c r="N220" s="216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121</v>
      </c>
      <c r="AU220" s="18" t="s">
        <v>79</v>
      </c>
    </row>
    <row r="221" s="2" customFormat="1">
      <c r="A221" s="39"/>
      <c r="B221" s="40"/>
      <c r="C221" s="41"/>
      <c r="D221" s="217" t="s">
        <v>123</v>
      </c>
      <c r="E221" s="41"/>
      <c r="F221" s="218" t="s">
        <v>316</v>
      </c>
      <c r="G221" s="41"/>
      <c r="H221" s="41"/>
      <c r="I221" s="214"/>
      <c r="J221" s="41"/>
      <c r="K221" s="41"/>
      <c r="L221" s="45"/>
      <c r="M221" s="215"/>
      <c r="N221" s="216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123</v>
      </c>
      <c r="AU221" s="18" t="s">
        <v>79</v>
      </c>
    </row>
    <row r="222" s="13" customFormat="1">
      <c r="A222" s="13"/>
      <c r="B222" s="219"/>
      <c r="C222" s="220"/>
      <c r="D222" s="212" t="s">
        <v>125</v>
      </c>
      <c r="E222" s="221" t="s">
        <v>76</v>
      </c>
      <c r="F222" s="222" t="s">
        <v>317</v>
      </c>
      <c r="G222" s="220"/>
      <c r="H222" s="223">
        <v>22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9" t="s">
        <v>125</v>
      </c>
      <c r="AU222" s="229" t="s">
        <v>79</v>
      </c>
      <c r="AV222" s="13" t="s">
        <v>79</v>
      </c>
      <c r="AW222" s="13" t="s">
        <v>31</v>
      </c>
      <c r="AX222" s="13" t="s">
        <v>74</v>
      </c>
      <c r="AY222" s="229" t="s">
        <v>112</v>
      </c>
    </row>
    <row r="223" s="12" customFormat="1" ht="22.8" customHeight="1">
      <c r="A223" s="12"/>
      <c r="B223" s="183"/>
      <c r="C223" s="184"/>
      <c r="D223" s="185" t="s">
        <v>68</v>
      </c>
      <c r="E223" s="197" t="s">
        <v>175</v>
      </c>
      <c r="F223" s="197" t="s">
        <v>318</v>
      </c>
      <c r="G223" s="184"/>
      <c r="H223" s="184"/>
      <c r="I223" s="187"/>
      <c r="J223" s="198">
        <f>BK223</f>
        <v>0</v>
      </c>
      <c r="K223" s="184"/>
      <c r="L223" s="189"/>
      <c r="M223" s="190"/>
      <c r="N223" s="191"/>
      <c r="O223" s="191"/>
      <c r="P223" s="192">
        <f>SUM(P224:P235)</f>
        <v>0</v>
      </c>
      <c r="Q223" s="191"/>
      <c r="R223" s="192">
        <f>SUM(R224:R235)</f>
        <v>2.47464</v>
      </c>
      <c r="S223" s="191"/>
      <c r="T223" s="193">
        <f>SUM(T224:T235)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4" t="s">
        <v>74</v>
      </c>
      <c r="AT223" s="195" t="s">
        <v>68</v>
      </c>
      <c r="AU223" s="195" t="s">
        <v>74</v>
      </c>
      <c r="AY223" s="194" t="s">
        <v>112</v>
      </c>
      <c r="BK223" s="196">
        <f>SUM(BK224:BK235)</f>
        <v>0</v>
      </c>
    </row>
    <row r="224" s="2" customFormat="1" ht="16.5" customHeight="1">
      <c r="A224" s="39"/>
      <c r="B224" s="40"/>
      <c r="C224" s="199" t="s">
        <v>319</v>
      </c>
      <c r="D224" s="199" t="s">
        <v>114</v>
      </c>
      <c r="E224" s="200" t="s">
        <v>320</v>
      </c>
      <c r="F224" s="201" t="s">
        <v>321</v>
      </c>
      <c r="G224" s="202" t="s">
        <v>208</v>
      </c>
      <c r="H224" s="203">
        <v>20</v>
      </c>
      <c r="I224" s="204"/>
      <c r="J224" s="205">
        <f>ROUND(I224*H224,2)</f>
        <v>0</v>
      </c>
      <c r="K224" s="201" t="s">
        <v>118</v>
      </c>
      <c r="L224" s="45"/>
      <c r="M224" s="206" t="s">
        <v>19</v>
      </c>
      <c r="N224" s="207" t="s">
        <v>40</v>
      </c>
      <c r="O224" s="85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0" t="s">
        <v>119</v>
      </c>
      <c r="AT224" s="210" t="s">
        <v>114</v>
      </c>
      <c r="AU224" s="210" t="s">
        <v>79</v>
      </c>
      <c r="AY224" s="18" t="s">
        <v>112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8" t="s">
        <v>74</v>
      </c>
      <c r="BK224" s="211">
        <f>ROUND(I224*H224,2)</f>
        <v>0</v>
      </c>
      <c r="BL224" s="18" t="s">
        <v>119</v>
      </c>
      <c r="BM224" s="210" t="s">
        <v>322</v>
      </c>
    </row>
    <row r="225" s="2" customFormat="1">
      <c r="A225" s="39"/>
      <c r="B225" s="40"/>
      <c r="C225" s="41"/>
      <c r="D225" s="212" t="s">
        <v>121</v>
      </c>
      <c r="E225" s="41"/>
      <c r="F225" s="213" t="s">
        <v>323</v>
      </c>
      <c r="G225" s="41"/>
      <c r="H225" s="41"/>
      <c r="I225" s="214"/>
      <c r="J225" s="41"/>
      <c r="K225" s="41"/>
      <c r="L225" s="45"/>
      <c r="M225" s="215"/>
      <c r="N225" s="216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121</v>
      </c>
      <c r="AU225" s="18" t="s">
        <v>79</v>
      </c>
    </row>
    <row r="226" s="2" customFormat="1">
      <c r="A226" s="39"/>
      <c r="B226" s="40"/>
      <c r="C226" s="41"/>
      <c r="D226" s="217" t="s">
        <v>123</v>
      </c>
      <c r="E226" s="41"/>
      <c r="F226" s="218" t="s">
        <v>324</v>
      </c>
      <c r="G226" s="41"/>
      <c r="H226" s="41"/>
      <c r="I226" s="214"/>
      <c r="J226" s="41"/>
      <c r="K226" s="41"/>
      <c r="L226" s="45"/>
      <c r="M226" s="215"/>
      <c r="N226" s="216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123</v>
      </c>
      <c r="AU226" s="18" t="s">
        <v>79</v>
      </c>
    </row>
    <row r="227" s="2" customFormat="1" ht="24.15" customHeight="1">
      <c r="A227" s="39"/>
      <c r="B227" s="40"/>
      <c r="C227" s="241" t="s">
        <v>325</v>
      </c>
      <c r="D227" s="241" t="s">
        <v>213</v>
      </c>
      <c r="E227" s="242" t="s">
        <v>326</v>
      </c>
      <c r="F227" s="243" t="s">
        <v>327</v>
      </c>
      <c r="G227" s="244" t="s">
        <v>208</v>
      </c>
      <c r="H227" s="245">
        <v>21</v>
      </c>
      <c r="I227" s="246"/>
      <c r="J227" s="247">
        <f>ROUND(I227*H227,2)</f>
        <v>0</v>
      </c>
      <c r="K227" s="243" t="s">
        <v>118</v>
      </c>
      <c r="L227" s="248"/>
      <c r="M227" s="249" t="s">
        <v>19</v>
      </c>
      <c r="N227" s="250" t="s">
        <v>40</v>
      </c>
      <c r="O227" s="85"/>
      <c r="P227" s="208">
        <f>O227*H227</f>
        <v>0</v>
      </c>
      <c r="Q227" s="208">
        <v>0.00048000000000000001</v>
      </c>
      <c r="R227" s="208">
        <f>Q227*H227</f>
        <v>0.01008</v>
      </c>
      <c r="S227" s="208">
        <v>0</v>
      </c>
      <c r="T227" s="20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0" t="s">
        <v>175</v>
      </c>
      <c r="AT227" s="210" t="s">
        <v>213</v>
      </c>
      <c r="AU227" s="210" t="s">
        <v>79</v>
      </c>
      <c r="AY227" s="18" t="s">
        <v>112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8" t="s">
        <v>74</v>
      </c>
      <c r="BK227" s="211">
        <f>ROUND(I227*H227,2)</f>
        <v>0</v>
      </c>
      <c r="BL227" s="18" t="s">
        <v>119</v>
      </c>
      <c r="BM227" s="210" t="s">
        <v>328</v>
      </c>
    </row>
    <row r="228" s="2" customFormat="1">
      <c r="A228" s="39"/>
      <c r="B228" s="40"/>
      <c r="C228" s="41"/>
      <c r="D228" s="212" t="s">
        <v>121</v>
      </c>
      <c r="E228" s="41"/>
      <c r="F228" s="213" t="s">
        <v>327</v>
      </c>
      <c r="G228" s="41"/>
      <c r="H228" s="41"/>
      <c r="I228" s="214"/>
      <c r="J228" s="41"/>
      <c r="K228" s="41"/>
      <c r="L228" s="45"/>
      <c r="M228" s="215"/>
      <c r="N228" s="216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121</v>
      </c>
      <c r="AU228" s="18" t="s">
        <v>79</v>
      </c>
    </row>
    <row r="229" s="13" customFormat="1">
      <c r="A229" s="13"/>
      <c r="B229" s="219"/>
      <c r="C229" s="220"/>
      <c r="D229" s="212" t="s">
        <v>125</v>
      </c>
      <c r="E229" s="221" t="s">
        <v>19</v>
      </c>
      <c r="F229" s="222" t="s">
        <v>329</v>
      </c>
      <c r="G229" s="220"/>
      <c r="H229" s="223">
        <v>21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9" t="s">
        <v>125</v>
      </c>
      <c r="AU229" s="229" t="s">
        <v>79</v>
      </c>
      <c r="AV229" s="13" t="s">
        <v>79</v>
      </c>
      <c r="AW229" s="13" t="s">
        <v>31</v>
      </c>
      <c r="AX229" s="13" t="s">
        <v>74</v>
      </c>
      <c r="AY229" s="229" t="s">
        <v>112</v>
      </c>
    </row>
    <row r="230" s="2" customFormat="1" ht="16.5" customHeight="1">
      <c r="A230" s="39"/>
      <c r="B230" s="40"/>
      <c r="C230" s="199" t="s">
        <v>330</v>
      </c>
      <c r="D230" s="199" t="s">
        <v>114</v>
      </c>
      <c r="E230" s="200" t="s">
        <v>331</v>
      </c>
      <c r="F230" s="201" t="s">
        <v>332</v>
      </c>
      <c r="G230" s="202" t="s">
        <v>333</v>
      </c>
      <c r="H230" s="203">
        <v>21</v>
      </c>
      <c r="I230" s="204"/>
      <c r="J230" s="205">
        <f>ROUND(I230*H230,2)</f>
        <v>0</v>
      </c>
      <c r="K230" s="201" t="s">
        <v>118</v>
      </c>
      <c r="L230" s="45"/>
      <c r="M230" s="206" t="s">
        <v>19</v>
      </c>
      <c r="N230" s="207" t="s">
        <v>40</v>
      </c>
      <c r="O230" s="85"/>
      <c r="P230" s="208">
        <f>O230*H230</f>
        <v>0</v>
      </c>
      <c r="Q230" s="208">
        <v>0.0093600000000000003</v>
      </c>
      <c r="R230" s="208">
        <f>Q230*H230</f>
        <v>0.19656000000000001</v>
      </c>
      <c r="S230" s="208">
        <v>0</v>
      </c>
      <c r="T230" s="20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0" t="s">
        <v>119</v>
      </c>
      <c r="AT230" s="210" t="s">
        <v>114</v>
      </c>
      <c r="AU230" s="210" t="s">
        <v>79</v>
      </c>
      <c r="AY230" s="18" t="s">
        <v>112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8" t="s">
        <v>74</v>
      </c>
      <c r="BK230" s="211">
        <f>ROUND(I230*H230,2)</f>
        <v>0</v>
      </c>
      <c r="BL230" s="18" t="s">
        <v>119</v>
      </c>
      <c r="BM230" s="210" t="s">
        <v>334</v>
      </c>
    </row>
    <row r="231" s="2" customFormat="1">
      <c r="A231" s="39"/>
      <c r="B231" s="40"/>
      <c r="C231" s="41"/>
      <c r="D231" s="212" t="s">
        <v>121</v>
      </c>
      <c r="E231" s="41"/>
      <c r="F231" s="213" t="s">
        <v>335</v>
      </c>
      <c r="G231" s="41"/>
      <c r="H231" s="41"/>
      <c r="I231" s="214"/>
      <c r="J231" s="41"/>
      <c r="K231" s="41"/>
      <c r="L231" s="45"/>
      <c r="M231" s="215"/>
      <c r="N231" s="216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121</v>
      </c>
      <c r="AU231" s="18" t="s">
        <v>79</v>
      </c>
    </row>
    <row r="232" s="2" customFormat="1">
      <c r="A232" s="39"/>
      <c r="B232" s="40"/>
      <c r="C232" s="41"/>
      <c r="D232" s="217" t="s">
        <v>123</v>
      </c>
      <c r="E232" s="41"/>
      <c r="F232" s="218" t="s">
        <v>336</v>
      </c>
      <c r="G232" s="41"/>
      <c r="H232" s="41"/>
      <c r="I232" s="214"/>
      <c r="J232" s="41"/>
      <c r="K232" s="41"/>
      <c r="L232" s="45"/>
      <c r="M232" s="215"/>
      <c r="N232" s="216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123</v>
      </c>
      <c r="AU232" s="18" t="s">
        <v>79</v>
      </c>
    </row>
    <row r="233" s="13" customFormat="1">
      <c r="A233" s="13"/>
      <c r="B233" s="219"/>
      <c r="C233" s="220"/>
      <c r="D233" s="212" t="s">
        <v>125</v>
      </c>
      <c r="E233" s="221" t="s">
        <v>19</v>
      </c>
      <c r="F233" s="222" t="s">
        <v>337</v>
      </c>
      <c r="G233" s="220"/>
      <c r="H233" s="223">
        <v>21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9" t="s">
        <v>125</v>
      </c>
      <c r="AU233" s="229" t="s">
        <v>79</v>
      </c>
      <c r="AV233" s="13" t="s">
        <v>79</v>
      </c>
      <c r="AW233" s="13" t="s">
        <v>31</v>
      </c>
      <c r="AX233" s="13" t="s">
        <v>74</v>
      </c>
      <c r="AY233" s="229" t="s">
        <v>112</v>
      </c>
    </row>
    <row r="234" s="2" customFormat="1" ht="16.5" customHeight="1">
      <c r="A234" s="39"/>
      <c r="B234" s="40"/>
      <c r="C234" s="241" t="s">
        <v>338</v>
      </c>
      <c r="D234" s="241" t="s">
        <v>213</v>
      </c>
      <c r="E234" s="242" t="s">
        <v>339</v>
      </c>
      <c r="F234" s="243" t="s">
        <v>340</v>
      </c>
      <c r="G234" s="244" t="s">
        <v>333</v>
      </c>
      <c r="H234" s="245">
        <v>21</v>
      </c>
      <c r="I234" s="246"/>
      <c r="J234" s="247">
        <f>ROUND(I234*H234,2)</f>
        <v>0</v>
      </c>
      <c r="K234" s="243" t="s">
        <v>118</v>
      </c>
      <c r="L234" s="248"/>
      <c r="M234" s="249" t="s">
        <v>19</v>
      </c>
      <c r="N234" s="250" t="s">
        <v>40</v>
      </c>
      <c r="O234" s="85"/>
      <c r="P234" s="208">
        <f>O234*H234</f>
        <v>0</v>
      </c>
      <c r="Q234" s="208">
        <v>0.108</v>
      </c>
      <c r="R234" s="208">
        <f>Q234*H234</f>
        <v>2.2679999999999998</v>
      </c>
      <c r="S234" s="208">
        <v>0</v>
      </c>
      <c r="T234" s="20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0" t="s">
        <v>175</v>
      </c>
      <c r="AT234" s="210" t="s">
        <v>213</v>
      </c>
      <c r="AU234" s="210" t="s">
        <v>79</v>
      </c>
      <c r="AY234" s="18" t="s">
        <v>112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8" t="s">
        <v>74</v>
      </c>
      <c r="BK234" s="211">
        <f>ROUND(I234*H234,2)</f>
        <v>0</v>
      </c>
      <c r="BL234" s="18" t="s">
        <v>119</v>
      </c>
      <c r="BM234" s="210" t="s">
        <v>341</v>
      </c>
    </row>
    <row r="235" s="2" customFormat="1">
      <c r="A235" s="39"/>
      <c r="B235" s="40"/>
      <c r="C235" s="41"/>
      <c r="D235" s="212" t="s">
        <v>121</v>
      </c>
      <c r="E235" s="41"/>
      <c r="F235" s="213" t="s">
        <v>340</v>
      </c>
      <c r="G235" s="41"/>
      <c r="H235" s="41"/>
      <c r="I235" s="214"/>
      <c r="J235" s="41"/>
      <c r="K235" s="41"/>
      <c r="L235" s="45"/>
      <c r="M235" s="215"/>
      <c r="N235" s="216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121</v>
      </c>
      <c r="AU235" s="18" t="s">
        <v>79</v>
      </c>
    </row>
    <row r="236" s="12" customFormat="1" ht="22.8" customHeight="1">
      <c r="A236" s="12"/>
      <c r="B236" s="183"/>
      <c r="C236" s="184"/>
      <c r="D236" s="185" t="s">
        <v>68</v>
      </c>
      <c r="E236" s="197" t="s">
        <v>181</v>
      </c>
      <c r="F236" s="197" t="s">
        <v>342</v>
      </c>
      <c r="G236" s="184"/>
      <c r="H236" s="184"/>
      <c r="I236" s="187"/>
      <c r="J236" s="198">
        <f>BK236</f>
        <v>0</v>
      </c>
      <c r="K236" s="184"/>
      <c r="L236" s="189"/>
      <c r="M236" s="190"/>
      <c r="N236" s="191"/>
      <c r="O236" s="191"/>
      <c r="P236" s="192">
        <f>P237+P268</f>
        <v>0</v>
      </c>
      <c r="Q236" s="191"/>
      <c r="R236" s="192">
        <f>R237+R268</f>
        <v>14.516455439999998</v>
      </c>
      <c r="S236" s="191"/>
      <c r="T236" s="193">
        <f>T237+T268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4" t="s">
        <v>74</v>
      </c>
      <c r="AT236" s="195" t="s">
        <v>68</v>
      </c>
      <c r="AU236" s="195" t="s">
        <v>74</v>
      </c>
      <c r="AY236" s="194" t="s">
        <v>112</v>
      </c>
      <c r="BK236" s="196">
        <f>BK237+BK268</f>
        <v>0</v>
      </c>
    </row>
    <row r="237" s="12" customFormat="1" ht="20.88" customHeight="1">
      <c r="A237" s="12"/>
      <c r="B237" s="183"/>
      <c r="C237" s="184"/>
      <c r="D237" s="185" t="s">
        <v>68</v>
      </c>
      <c r="E237" s="197" t="s">
        <v>343</v>
      </c>
      <c r="F237" s="197" t="s">
        <v>344</v>
      </c>
      <c r="G237" s="184"/>
      <c r="H237" s="184"/>
      <c r="I237" s="187"/>
      <c r="J237" s="198">
        <f>BK237</f>
        <v>0</v>
      </c>
      <c r="K237" s="184"/>
      <c r="L237" s="189"/>
      <c r="M237" s="190"/>
      <c r="N237" s="191"/>
      <c r="O237" s="191"/>
      <c r="P237" s="192">
        <f>SUM(P238:P267)</f>
        <v>0</v>
      </c>
      <c r="Q237" s="191"/>
      <c r="R237" s="192">
        <f>SUM(R238:R267)</f>
        <v>14.516455439999998</v>
      </c>
      <c r="S237" s="191"/>
      <c r="T237" s="193">
        <f>SUM(T238:T267)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4" t="s">
        <v>74</v>
      </c>
      <c r="AT237" s="195" t="s">
        <v>68</v>
      </c>
      <c r="AU237" s="195" t="s">
        <v>79</v>
      </c>
      <c r="AY237" s="194" t="s">
        <v>112</v>
      </c>
      <c r="BK237" s="196">
        <f>SUM(BK238:BK267)</f>
        <v>0</v>
      </c>
    </row>
    <row r="238" s="2" customFormat="1" ht="16.5" customHeight="1">
      <c r="A238" s="39"/>
      <c r="B238" s="40"/>
      <c r="C238" s="199" t="s">
        <v>345</v>
      </c>
      <c r="D238" s="199" t="s">
        <v>114</v>
      </c>
      <c r="E238" s="200" t="s">
        <v>346</v>
      </c>
      <c r="F238" s="201" t="s">
        <v>347</v>
      </c>
      <c r="G238" s="202" t="s">
        <v>333</v>
      </c>
      <c r="H238" s="203">
        <v>4</v>
      </c>
      <c r="I238" s="204"/>
      <c r="J238" s="205">
        <f>ROUND(I238*H238,2)</f>
        <v>0</v>
      </c>
      <c r="K238" s="201" t="s">
        <v>118</v>
      </c>
      <c r="L238" s="45"/>
      <c r="M238" s="206" t="s">
        <v>19</v>
      </c>
      <c r="N238" s="207" t="s">
        <v>40</v>
      </c>
      <c r="O238" s="85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0" t="s">
        <v>119</v>
      </c>
      <c r="AT238" s="210" t="s">
        <v>114</v>
      </c>
      <c r="AU238" s="210" t="s">
        <v>136</v>
      </c>
      <c r="AY238" s="18" t="s">
        <v>112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8" t="s">
        <v>74</v>
      </c>
      <c r="BK238" s="211">
        <f>ROUND(I238*H238,2)</f>
        <v>0</v>
      </c>
      <c r="BL238" s="18" t="s">
        <v>119</v>
      </c>
      <c r="BM238" s="210" t="s">
        <v>348</v>
      </c>
    </row>
    <row r="239" s="2" customFormat="1">
      <c r="A239" s="39"/>
      <c r="B239" s="40"/>
      <c r="C239" s="41"/>
      <c r="D239" s="212" t="s">
        <v>121</v>
      </c>
      <c r="E239" s="41"/>
      <c r="F239" s="213" t="s">
        <v>349</v>
      </c>
      <c r="G239" s="41"/>
      <c r="H239" s="41"/>
      <c r="I239" s="214"/>
      <c r="J239" s="41"/>
      <c r="K239" s="41"/>
      <c r="L239" s="45"/>
      <c r="M239" s="215"/>
      <c r="N239" s="216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121</v>
      </c>
      <c r="AU239" s="18" t="s">
        <v>136</v>
      </c>
    </row>
    <row r="240" s="2" customFormat="1">
      <c r="A240" s="39"/>
      <c r="B240" s="40"/>
      <c r="C240" s="41"/>
      <c r="D240" s="217" t="s">
        <v>123</v>
      </c>
      <c r="E240" s="41"/>
      <c r="F240" s="218" t="s">
        <v>350</v>
      </c>
      <c r="G240" s="41"/>
      <c r="H240" s="41"/>
      <c r="I240" s="214"/>
      <c r="J240" s="41"/>
      <c r="K240" s="41"/>
      <c r="L240" s="45"/>
      <c r="M240" s="215"/>
      <c r="N240" s="216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123</v>
      </c>
      <c r="AU240" s="18" t="s">
        <v>136</v>
      </c>
    </row>
    <row r="241" s="2" customFormat="1" ht="16.5" customHeight="1">
      <c r="A241" s="39"/>
      <c r="B241" s="40"/>
      <c r="C241" s="199" t="s">
        <v>351</v>
      </c>
      <c r="D241" s="199" t="s">
        <v>114</v>
      </c>
      <c r="E241" s="200" t="s">
        <v>352</v>
      </c>
      <c r="F241" s="201" t="s">
        <v>353</v>
      </c>
      <c r="G241" s="202" t="s">
        <v>333</v>
      </c>
      <c r="H241" s="203">
        <v>4</v>
      </c>
      <c r="I241" s="204"/>
      <c r="J241" s="205">
        <f>ROUND(I241*H241,2)</f>
        <v>0</v>
      </c>
      <c r="K241" s="201" t="s">
        <v>118</v>
      </c>
      <c r="L241" s="45"/>
      <c r="M241" s="206" t="s">
        <v>19</v>
      </c>
      <c r="N241" s="207" t="s">
        <v>40</v>
      </c>
      <c r="O241" s="85"/>
      <c r="P241" s="208">
        <f>O241*H241</f>
        <v>0</v>
      </c>
      <c r="Q241" s="208">
        <v>0</v>
      </c>
      <c r="R241" s="208">
        <f>Q241*H241</f>
        <v>0</v>
      </c>
      <c r="S241" s="208">
        <v>0</v>
      </c>
      <c r="T241" s="20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0" t="s">
        <v>119</v>
      </c>
      <c r="AT241" s="210" t="s">
        <v>114</v>
      </c>
      <c r="AU241" s="210" t="s">
        <v>136</v>
      </c>
      <c r="AY241" s="18" t="s">
        <v>112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8" t="s">
        <v>74</v>
      </c>
      <c r="BK241" s="211">
        <f>ROUND(I241*H241,2)</f>
        <v>0</v>
      </c>
      <c r="BL241" s="18" t="s">
        <v>119</v>
      </c>
      <c r="BM241" s="210" t="s">
        <v>354</v>
      </c>
    </row>
    <row r="242" s="2" customFormat="1">
      <c r="A242" s="39"/>
      <c r="B242" s="40"/>
      <c r="C242" s="41"/>
      <c r="D242" s="212" t="s">
        <v>121</v>
      </c>
      <c r="E242" s="41"/>
      <c r="F242" s="213" t="s">
        <v>355</v>
      </c>
      <c r="G242" s="41"/>
      <c r="H242" s="41"/>
      <c r="I242" s="214"/>
      <c r="J242" s="41"/>
      <c r="K242" s="41"/>
      <c r="L242" s="45"/>
      <c r="M242" s="215"/>
      <c r="N242" s="216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121</v>
      </c>
      <c r="AU242" s="18" t="s">
        <v>136</v>
      </c>
    </row>
    <row r="243" s="2" customFormat="1">
      <c r="A243" s="39"/>
      <c r="B243" s="40"/>
      <c r="C243" s="41"/>
      <c r="D243" s="217" t="s">
        <v>123</v>
      </c>
      <c r="E243" s="41"/>
      <c r="F243" s="218" t="s">
        <v>356</v>
      </c>
      <c r="G243" s="41"/>
      <c r="H243" s="41"/>
      <c r="I243" s="214"/>
      <c r="J243" s="41"/>
      <c r="K243" s="41"/>
      <c r="L243" s="45"/>
      <c r="M243" s="215"/>
      <c r="N243" s="216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123</v>
      </c>
      <c r="AU243" s="18" t="s">
        <v>136</v>
      </c>
    </row>
    <row r="244" s="2" customFormat="1" ht="16.5" customHeight="1">
      <c r="A244" s="39"/>
      <c r="B244" s="40"/>
      <c r="C244" s="241" t="s">
        <v>357</v>
      </c>
      <c r="D244" s="241" t="s">
        <v>213</v>
      </c>
      <c r="E244" s="242" t="s">
        <v>358</v>
      </c>
      <c r="F244" s="243" t="s">
        <v>359</v>
      </c>
      <c r="G244" s="244" t="s">
        <v>333</v>
      </c>
      <c r="H244" s="245">
        <v>2</v>
      </c>
      <c r="I244" s="246"/>
      <c r="J244" s="247">
        <f>ROUND(I244*H244,2)</f>
        <v>0</v>
      </c>
      <c r="K244" s="243" t="s">
        <v>118</v>
      </c>
      <c r="L244" s="248"/>
      <c r="M244" s="249" t="s">
        <v>19</v>
      </c>
      <c r="N244" s="250" t="s">
        <v>40</v>
      </c>
      <c r="O244" s="85"/>
      <c r="P244" s="208">
        <f>O244*H244</f>
        <v>0</v>
      </c>
      <c r="Q244" s="208">
        <v>0</v>
      </c>
      <c r="R244" s="208">
        <f>Q244*H244</f>
        <v>0</v>
      </c>
      <c r="S244" s="208">
        <v>0</v>
      </c>
      <c r="T244" s="20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0" t="s">
        <v>175</v>
      </c>
      <c r="AT244" s="210" t="s">
        <v>213</v>
      </c>
      <c r="AU244" s="210" t="s">
        <v>136</v>
      </c>
      <c r="AY244" s="18" t="s">
        <v>112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8" t="s">
        <v>74</v>
      </c>
      <c r="BK244" s="211">
        <f>ROUND(I244*H244,2)</f>
        <v>0</v>
      </c>
      <c r="BL244" s="18" t="s">
        <v>119</v>
      </c>
      <c r="BM244" s="210" t="s">
        <v>360</v>
      </c>
    </row>
    <row r="245" s="2" customFormat="1">
      <c r="A245" s="39"/>
      <c r="B245" s="40"/>
      <c r="C245" s="41"/>
      <c r="D245" s="212" t="s">
        <v>121</v>
      </c>
      <c r="E245" s="41"/>
      <c r="F245" s="213" t="s">
        <v>359</v>
      </c>
      <c r="G245" s="41"/>
      <c r="H245" s="41"/>
      <c r="I245" s="214"/>
      <c r="J245" s="41"/>
      <c r="K245" s="41"/>
      <c r="L245" s="45"/>
      <c r="M245" s="215"/>
      <c r="N245" s="216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121</v>
      </c>
      <c r="AU245" s="18" t="s">
        <v>136</v>
      </c>
    </row>
    <row r="246" s="2" customFormat="1" ht="16.5" customHeight="1">
      <c r="A246" s="39"/>
      <c r="B246" s="40"/>
      <c r="C246" s="199" t="s">
        <v>361</v>
      </c>
      <c r="D246" s="199" t="s">
        <v>114</v>
      </c>
      <c r="E246" s="200" t="s">
        <v>362</v>
      </c>
      <c r="F246" s="201" t="s">
        <v>363</v>
      </c>
      <c r="G246" s="202" t="s">
        <v>208</v>
      </c>
      <c r="H246" s="203">
        <v>26</v>
      </c>
      <c r="I246" s="204"/>
      <c r="J246" s="205">
        <f>ROUND(I246*H246,2)</f>
        <v>0</v>
      </c>
      <c r="K246" s="201" t="s">
        <v>118</v>
      </c>
      <c r="L246" s="45"/>
      <c r="M246" s="206" t="s">
        <v>19</v>
      </c>
      <c r="N246" s="207" t="s">
        <v>40</v>
      </c>
      <c r="O246" s="85"/>
      <c r="P246" s="208">
        <f>O246*H246</f>
        <v>0</v>
      </c>
      <c r="Q246" s="208">
        <v>0.15540000000000001</v>
      </c>
      <c r="R246" s="208">
        <f>Q246*H246</f>
        <v>4.0404</v>
      </c>
      <c r="S246" s="208">
        <v>0</v>
      </c>
      <c r="T246" s="20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0" t="s">
        <v>119</v>
      </c>
      <c r="AT246" s="210" t="s">
        <v>114</v>
      </c>
      <c r="AU246" s="210" t="s">
        <v>136</v>
      </c>
      <c r="AY246" s="18" t="s">
        <v>112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8" t="s">
        <v>74</v>
      </c>
      <c r="BK246" s="211">
        <f>ROUND(I246*H246,2)</f>
        <v>0</v>
      </c>
      <c r="BL246" s="18" t="s">
        <v>119</v>
      </c>
      <c r="BM246" s="210" t="s">
        <v>364</v>
      </c>
    </row>
    <row r="247" s="2" customFormat="1">
      <c r="A247" s="39"/>
      <c r="B247" s="40"/>
      <c r="C247" s="41"/>
      <c r="D247" s="212" t="s">
        <v>121</v>
      </c>
      <c r="E247" s="41"/>
      <c r="F247" s="213" t="s">
        <v>365</v>
      </c>
      <c r="G247" s="41"/>
      <c r="H247" s="41"/>
      <c r="I247" s="214"/>
      <c r="J247" s="41"/>
      <c r="K247" s="41"/>
      <c r="L247" s="45"/>
      <c r="M247" s="215"/>
      <c r="N247" s="216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121</v>
      </c>
      <c r="AU247" s="18" t="s">
        <v>136</v>
      </c>
    </row>
    <row r="248" s="2" customFormat="1">
      <c r="A248" s="39"/>
      <c r="B248" s="40"/>
      <c r="C248" s="41"/>
      <c r="D248" s="217" t="s">
        <v>123</v>
      </c>
      <c r="E248" s="41"/>
      <c r="F248" s="218" t="s">
        <v>366</v>
      </c>
      <c r="G248" s="41"/>
      <c r="H248" s="41"/>
      <c r="I248" s="214"/>
      <c r="J248" s="41"/>
      <c r="K248" s="41"/>
      <c r="L248" s="45"/>
      <c r="M248" s="215"/>
      <c r="N248" s="216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123</v>
      </c>
      <c r="AU248" s="18" t="s">
        <v>136</v>
      </c>
    </row>
    <row r="249" s="13" customFormat="1">
      <c r="A249" s="13"/>
      <c r="B249" s="219"/>
      <c r="C249" s="220"/>
      <c r="D249" s="212" t="s">
        <v>125</v>
      </c>
      <c r="E249" s="221" t="s">
        <v>19</v>
      </c>
      <c r="F249" s="222" t="s">
        <v>367</v>
      </c>
      <c r="G249" s="220"/>
      <c r="H249" s="223">
        <v>26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9" t="s">
        <v>125</v>
      </c>
      <c r="AU249" s="229" t="s">
        <v>136</v>
      </c>
      <c r="AV249" s="13" t="s">
        <v>79</v>
      </c>
      <c r="AW249" s="13" t="s">
        <v>31</v>
      </c>
      <c r="AX249" s="13" t="s">
        <v>74</v>
      </c>
      <c r="AY249" s="229" t="s">
        <v>112</v>
      </c>
    </row>
    <row r="250" s="2" customFormat="1" ht="16.5" customHeight="1">
      <c r="A250" s="39"/>
      <c r="B250" s="40"/>
      <c r="C250" s="241" t="s">
        <v>368</v>
      </c>
      <c r="D250" s="241" t="s">
        <v>213</v>
      </c>
      <c r="E250" s="242" t="s">
        <v>369</v>
      </c>
      <c r="F250" s="243" t="s">
        <v>370</v>
      </c>
      <c r="G250" s="244" t="s">
        <v>333</v>
      </c>
      <c r="H250" s="245">
        <v>26</v>
      </c>
      <c r="I250" s="246"/>
      <c r="J250" s="247">
        <f>ROUND(I250*H250,2)</f>
        <v>0</v>
      </c>
      <c r="K250" s="243" t="s">
        <v>118</v>
      </c>
      <c r="L250" s="248"/>
      <c r="M250" s="249" t="s">
        <v>19</v>
      </c>
      <c r="N250" s="250" t="s">
        <v>40</v>
      </c>
      <c r="O250" s="85"/>
      <c r="P250" s="208">
        <f>O250*H250</f>
        <v>0</v>
      </c>
      <c r="Q250" s="208">
        <v>0.048300000000000003</v>
      </c>
      <c r="R250" s="208">
        <f>Q250*H250</f>
        <v>1.2558</v>
      </c>
      <c r="S250" s="208">
        <v>0</v>
      </c>
      <c r="T250" s="20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0" t="s">
        <v>175</v>
      </c>
      <c r="AT250" s="210" t="s">
        <v>213</v>
      </c>
      <c r="AU250" s="210" t="s">
        <v>136</v>
      </c>
      <c r="AY250" s="18" t="s">
        <v>112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8" t="s">
        <v>74</v>
      </c>
      <c r="BK250" s="211">
        <f>ROUND(I250*H250,2)</f>
        <v>0</v>
      </c>
      <c r="BL250" s="18" t="s">
        <v>119</v>
      </c>
      <c r="BM250" s="210" t="s">
        <v>371</v>
      </c>
    </row>
    <row r="251" s="2" customFormat="1">
      <c r="A251" s="39"/>
      <c r="B251" s="40"/>
      <c r="C251" s="41"/>
      <c r="D251" s="212" t="s">
        <v>121</v>
      </c>
      <c r="E251" s="41"/>
      <c r="F251" s="213" t="s">
        <v>370</v>
      </c>
      <c r="G251" s="41"/>
      <c r="H251" s="41"/>
      <c r="I251" s="214"/>
      <c r="J251" s="41"/>
      <c r="K251" s="41"/>
      <c r="L251" s="45"/>
      <c r="M251" s="215"/>
      <c r="N251" s="216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121</v>
      </c>
      <c r="AU251" s="18" t="s">
        <v>136</v>
      </c>
    </row>
    <row r="252" s="2" customFormat="1" ht="16.5" customHeight="1">
      <c r="A252" s="39"/>
      <c r="B252" s="40"/>
      <c r="C252" s="199" t="s">
        <v>372</v>
      </c>
      <c r="D252" s="199" t="s">
        <v>114</v>
      </c>
      <c r="E252" s="200" t="s">
        <v>373</v>
      </c>
      <c r="F252" s="201" t="s">
        <v>374</v>
      </c>
      <c r="G252" s="202" t="s">
        <v>117</v>
      </c>
      <c r="H252" s="203">
        <v>1.728</v>
      </c>
      <c r="I252" s="204"/>
      <c r="J252" s="205">
        <f>ROUND(I252*H252,2)</f>
        <v>0</v>
      </c>
      <c r="K252" s="201" t="s">
        <v>118</v>
      </c>
      <c r="L252" s="45"/>
      <c r="M252" s="206" t="s">
        <v>19</v>
      </c>
      <c r="N252" s="207" t="s">
        <v>40</v>
      </c>
      <c r="O252" s="85"/>
      <c r="P252" s="208">
        <f>O252*H252</f>
        <v>0</v>
      </c>
      <c r="Q252" s="208">
        <v>2.2895500000000002</v>
      </c>
      <c r="R252" s="208">
        <f>Q252*H252</f>
        <v>3.9563424000000005</v>
      </c>
      <c r="S252" s="208">
        <v>0</v>
      </c>
      <c r="T252" s="20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0" t="s">
        <v>119</v>
      </c>
      <c r="AT252" s="210" t="s">
        <v>114</v>
      </c>
      <c r="AU252" s="210" t="s">
        <v>136</v>
      </c>
      <c r="AY252" s="18" t="s">
        <v>112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8" t="s">
        <v>74</v>
      </c>
      <c r="BK252" s="211">
        <f>ROUND(I252*H252,2)</f>
        <v>0</v>
      </c>
      <c r="BL252" s="18" t="s">
        <v>119</v>
      </c>
      <c r="BM252" s="210" t="s">
        <v>375</v>
      </c>
    </row>
    <row r="253" s="2" customFormat="1">
      <c r="A253" s="39"/>
      <c r="B253" s="40"/>
      <c r="C253" s="41"/>
      <c r="D253" s="212" t="s">
        <v>121</v>
      </c>
      <c r="E253" s="41"/>
      <c r="F253" s="213" t="s">
        <v>376</v>
      </c>
      <c r="G253" s="41"/>
      <c r="H253" s="41"/>
      <c r="I253" s="214"/>
      <c r="J253" s="41"/>
      <c r="K253" s="41"/>
      <c r="L253" s="45"/>
      <c r="M253" s="215"/>
      <c r="N253" s="216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121</v>
      </c>
      <c r="AU253" s="18" t="s">
        <v>136</v>
      </c>
    </row>
    <row r="254" s="2" customFormat="1">
      <c r="A254" s="39"/>
      <c r="B254" s="40"/>
      <c r="C254" s="41"/>
      <c r="D254" s="217" t="s">
        <v>123</v>
      </c>
      <c r="E254" s="41"/>
      <c r="F254" s="218" t="s">
        <v>377</v>
      </c>
      <c r="G254" s="41"/>
      <c r="H254" s="41"/>
      <c r="I254" s="214"/>
      <c r="J254" s="41"/>
      <c r="K254" s="41"/>
      <c r="L254" s="45"/>
      <c r="M254" s="215"/>
      <c r="N254" s="216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123</v>
      </c>
      <c r="AU254" s="18" t="s">
        <v>136</v>
      </c>
    </row>
    <row r="255" s="13" customFormat="1">
      <c r="A255" s="13"/>
      <c r="B255" s="219"/>
      <c r="C255" s="220"/>
      <c r="D255" s="212" t="s">
        <v>125</v>
      </c>
      <c r="E255" s="221" t="s">
        <v>19</v>
      </c>
      <c r="F255" s="222" t="s">
        <v>378</v>
      </c>
      <c r="G255" s="220"/>
      <c r="H255" s="223">
        <v>0.86399999999999999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9" t="s">
        <v>125</v>
      </c>
      <c r="AU255" s="229" t="s">
        <v>136</v>
      </c>
      <c r="AV255" s="13" t="s">
        <v>79</v>
      </c>
      <c r="AW255" s="13" t="s">
        <v>31</v>
      </c>
      <c r="AX255" s="13" t="s">
        <v>69</v>
      </c>
      <c r="AY255" s="229" t="s">
        <v>112</v>
      </c>
    </row>
    <row r="256" s="13" customFormat="1">
      <c r="A256" s="13"/>
      <c r="B256" s="219"/>
      <c r="C256" s="220"/>
      <c r="D256" s="212" t="s">
        <v>125</v>
      </c>
      <c r="E256" s="221" t="s">
        <v>19</v>
      </c>
      <c r="F256" s="222" t="s">
        <v>379</v>
      </c>
      <c r="G256" s="220"/>
      <c r="H256" s="223">
        <v>0.86399999999999999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9" t="s">
        <v>125</v>
      </c>
      <c r="AU256" s="229" t="s">
        <v>136</v>
      </c>
      <c r="AV256" s="13" t="s">
        <v>79</v>
      </c>
      <c r="AW256" s="13" t="s">
        <v>31</v>
      </c>
      <c r="AX256" s="13" t="s">
        <v>69</v>
      </c>
      <c r="AY256" s="229" t="s">
        <v>112</v>
      </c>
    </row>
    <row r="257" s="14" customFormat="1">
      <c r="A257" s="14"/>
      <c r="B257" s="230"/>
      <c r="C257" s="231"/>
      <c r="D257" s="212" t="s">
        <v>125</v>
      </c>
      <c r="E257" s="232" t="s">
        <v>19</v>
      </c>
      <c r="F257" s="233" t="s">
        <v>129</v>
      </c>
      <c r="G257" s="231"/>
      <c r="H257" s="234">
        <v>1.728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125</v>
      </c>
      <c r="AU257" s="240" t="s">
        <v>136</v>
      </c>
      <c r="AV257" s="14" t="s">
        <v>119</v>
      </c>
      <c r="AW257" s="14" t="s">
        <v>31</v>
      </c>
      <c r="AX257" s="14" t="s">
        <v>74</v>
      </c>
      <c r="AY257" s="240" t="s">
        <v>112</v>
      </c>
    </row>
    <row r="258" s="2" customFormat="1" ht="16.5" customHeight="1">
      <c r="A258" s="39"/>
      <c r="B258" s="40"/>
      <c r="C258" s="199" t="s">
        <v>380</v>
      </c>
      <c r="D258" s="199" t="s">
        <v>114</v>
      </c>
      <c r="E258" s="200" t="s">
        <v>381</v>
      </c>
      <c r="F258" s="201" t="s">
        <v>382</v>
      </c>
      <c r="G258" s="202" t="s">
        <v>117</v>
      </c>
      <c r="H258" s="203">
        <v>2.0219999999999998</v>
      </c>
      <c r="I258" s="204"/>
      <c r="J258" s="205">
        <f>ROUND(I258*H258,2)</f>
        <v>0</v>
      </c>
      <c r="K258" s="201" t="s">
        <v>118</v>
      </c>
      <c r="L258" s="45"/>
      <c r="M258" s="206" t="s">
        <v>19</v>
      </c>
      <c r="N258" s="207" t="s">
        <v>40</v>
      </c>
      <c r="O258" s="85"/>
      <c r="P258" s="208">
        <f>O258*H258</f>
        <v>0</v>
      </c>
      <c r="Q258" s="208">
        <v>2.6033200000000001</v>
      </c>
      <c r="R258" s="208">
        <f>Q258*H258</f>
        <v>5.2639130399999994</v>
      </c>
      <c r="S258" s="208">
        <v>0</v>
      </c>
      <c r="T258" s="20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0" t="s">
        <v>119</v>
      </c>
      <c r="AT258" s="210" t="s">
        <v>114</v>
      </c>
      <c r="AU258" s="210" t="s">
        <v>136</v>
      </c>
      <c r="AY258" s="18" t="s">
        <v>112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8" t="s">
        <v>74</v>
      </c>
      <c r="BK258" s="211">
        <f>ROUND(I258*H258,2)</f>
        <v>0</v>
      </c>
      <c r="BL258" s="18" t="s">
        <v>119</v>
      </c>
      <c r="BM258" s="210" t="s">
        <v>383</v>
      </c>
    </row>
    <row r="259" s="2" customFormat="1">
      <c r="A259" s="39"/>
      <c r="B259" s="40"/>
      <c r="C259" s="41"/>
      <c r="D259" s="212" t="s">
        <v>121</v>
      </c>
      <c r="E259" s="41"/>
      <c r="F259" s="213" t="s">
        <v>384</v>
      </c>
      <c r="G259" s="41"/>
      <c r="H259" s="41"/>
      <c r="I259" s="214"/>
      <c r="J259" s="41"/>
      <c r="K259" s="41"/>
      <c r="L259" s="45"/>
      <c r="M259" s="215"/>
      <c r="N259" s="216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121</v>
      </c>
      <c r="AU259" s="18" t="s">
        <v>136</v>
      </c>
    </row>
    <row r="260" s="2" customFormat="1">
      <c r="A260" s="39"/>
      <c r="B260" s="40"/>
      <c r="C260" s="41"/>
      <c r="D260" s="217" t="s">
        <v>123</v>
      </c>
      <c r="E260" s="41"/>
      <c r="F260" s="218" t="s">
        <v>385</v>
      </c>
      <c r="G260" s="41"/>
      <c r="H260" s="41"/>
      <c r="I260" s="214"/>
      <c r="J260" s="41"/>
      <c r="K260" s="41"/>
      <c r="L260" s="45"/>
      <c r="M260" s="215"/>
      <c r="N260" s="216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123</v>
      </c>
      <c r="AU260" s="18" t="s">
        <v>136</v>
      </c>
    </row>
    <row r="261" s="13" customFormat="1">
      <c r="A261" s="13"/>
      <c r="B261" s="219"/>
      <c r="C261" s="220"/>
      <c r="D261" s="212" t="s">
        <v>125</v>
      </c>
      <c r="E261" s="221" t="s">
        <v>19</v>
      </c>
      <c r="F261" s="222" t="s">
        <v>386</v>
      </c>
      <c r="G261" s="220"/>
      <c r="H261" s="223">
        <v>0.98399999999999999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9" t="s">
        <v>125</v>
      </c>
      <c r="AU261" s="229" t="s">
        <v>136</v>
      </c>
      <c r="AV261" s="13" t="s">
        <v>79</v>
      </c>
      <c r="AW261" s="13" t="s">
        <v>31</v>
      </c>
      <c r="AX261" s="13" t="s">
        <v>69</v>
      </c>
      <c r="AY261" s="229" t="s">
        <v>112</v>
      </c>
    </row>
    <row r="262" s="13" customFormat="1">
      <c r="A262" s="13"/>
      <c r="B262" s="219"/>
      <c r="C262" s="220"/>
      <c r="D262" s="212" t="s">
        <v>125</v>
      </c>
      <c r="E262" s="221" t="s">
        <v>19</v>
      </c>
      <c r="F262" s="222" t="s">
        <v>387</v>
      </c>
      <c r="G262" s="220"/>
      <c r="H262" s="223">
        <v>1.038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9" t="s">
        <v>125</v>
      </c>
      <c r="AU262" s="229" t="s">
        <v>136</v>
      </c>
      <c r="AV262" s="13" t="s">
        <v>79</v>
      </c>
      <c r="AW262" s="13" t="s">
        <v>31</v>
      </c>
      <c r="AX262" s="13" t="s">
        <v>69</v>
      </c>
      <c r="AY262" s="229" t="s">
        <v>112</v>
      </c>
    </row>
    <row r="263" s="14" customFormat="1">
      <c r="A263" s="14"/>
      <c r="B263" s="230"/>
      <c r="C263" s="231"/>
      <c r="D263" s="212" t="s">
        <v>125</v>
      </c>
      <c r="E263" s="232" t="s">
        <v>19</v>
      </c>
      <c r="F263" s="233" t="s">
        <v>129</v>
      </c>
      <c r="G263" s="231"/>
      <c r="H263" s="234">
        <v>2.0220000000000002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125</v>
      </c>
      <c r="AU263" s="240" t="s">
        <v>136</v>
      </c>
      <c r="AV263" s="14" t="s">
        <v>119</v>
      </c>
      <c r="AW263" s="14" t="s">
        <v>31</v>
      </c>
      <c r="AX263" s="14" t="s">
        <v>74</v>
      </c>
      <c r="AY263" s="240" t="s">
        <v>112</v>
      </c>
    </row>
    <row r="264" s="2" customFormat="1" ht="16.5" customHeight="1">
      <c r="A264" s="39"/>
      <c r="B264" s="40"/>
      <c r="C264" s="199" t="s">
        <v>388</v>
      </c>
      <c r="D264" s="199" t="s">
        <v>114</v>
      </c>
      <c r="E264" s="200" t="s">
        <v>389</v>
      </c>
      <c r="F264" s="201" t="s">
        <v>390</v>
      </c>
      <c r="G264" s="202" t="s">
        <v>208</v>
      </c>
      <c r="H264" s="203">
        <v>22</v>
      </c>
      <c r="I264" s="204"/>
      <c r="J264" s="205">
        <f>ROUND(I264*H264,2)</f>
        <v>0</v>
      </c>
      <c r="K264" s="201" t="s">
        <v>118</v>
      </c>
      <c r="L264" s="45"/>
      <c r="M264" s="206" t="s">
        <v>19</v>
      </c>
      <c r="N264" s="207" t="s">
        <v>40</v>
      </c>
      <c r="O264" s="85"/>
      <c r="P264" s="208">
        <f>O264*H264</f>
        <v>0</v>
      </c>
      <c r="Q264" s="208">
        <v>0</v>
      </c>
      <c r="R264" s="208">
        <f>Q264*H264</f>
        <v>0</v>
      </c>
      <c r="S264" s="208">
        <v>0</v>
      </c>
      <c r="T264" s="20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0" t="s">
        <v>119</v>
      </c>
      <c r="AT264" s="210" t="s">
        <v>114</v>
      </c>
      <c r="AU264" s="210" t="s">
        <v>136</v>
      </c>
      <c r="AY264" s="18" t="s">
        <v>112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8" t="s">
        <v>74</v>
      </c>
      <c r="BK264" s="211">
        <f>ROUND(I264*H264,2)</f>
        <v>0</v>
      </c>
      <c r="BL264" s="18" t="s">
        <v>119</v>
      </c>
      <c r="BM264" s="210" t="s">
        <v>391</v>
      </c>
    </row>
    <row r="265" s="2" customFormat="1">
      <c r="A265" s="39"/>
      <c r="B265" s="40"/>
      <c r="C265" s="41"/>
      <c r="D265" s="212" t="s">
        <v>121</v>
      </c>
      <c r="E265" s="41"/>
      <c r="F265" s="213" t="s">
        <v>392</v>
      </c>
      <c r="G265" s="41"/>
      <c r="H265" s="41"/>
      <c r="I265" s="214"/>
      <c r="J265" s="41"/>
      <c r="K265" s="41"/>
      <c r="L265" s="45"/>
      <c r="M265" s="215"/>
      <c r="N265" s="216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121</v>
      </c>
      <c r="AU265" s="18" t="s">
        <v>136</v>
      </c>
    </row>
    <row r="266" s="2" customFormat="1">
      <c r="A266" s="39"/>
      <c r="B266" s="40"/>
      <c r="C266" s="41"/>
      <c r="D266" s="217" t="s">
        <v>123</v>
      </c>
      <c r="E266" s="41"/>
      <c r="F266" s="218" t="s">
        <v>393</v>
      </c>
      <c r="G266" s="41"/>
      <c r="H266" s="41"/>
      <c r="I266" s="214"/>
      <c r="J266" s="41"/>
      <c r="K266" s="41"/>
      <c r="L266" s="45"/>
      <c r="M266" s="215"/>
      <c r="N266" s="216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123</v>
      </c>
      <c r="AU266" s="18" t="s">
        <v>136</v>
      </c>
    </row>
    <row r="267" s="13" customFormat="1">
      <c r="A267" s="13"/>
      <c r="B267" s="219"/>
      <c r="C267" s="220"/>
      <c r="D267" s="212" t="s">
        <v>125</v>
      </c>
      <c r="E267" s="221" t="s">
        <v>19</v>
      </c>
      <c r="F267" s="222" t="s">
        <v>394</v>
      </c>
      <c r="G267" s="220"/>
      <c r="H267" s="223">
        <v>22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9" t="s">
        <v>125</v>
      </c>
      <c r="AU267" s="229" t="s">
        <v>136</v>
      </c>
      <c r="AV267" s="13" t="s">
        <v>79</v>
      </c>
      <c r="AW267" s="13" t="s">
        <v>31</v>
      </c>
      <c r="AX267" s="13" t="s">
        <v>74</v>
      </c>
      <c r="AY267" s="229" t="s">
        <v>112</v>
      </c>
    </row>
    <row r="268" s="12" customFormat="1" ht="20.88" customHeight="1">
      <c r="A268" s="12"/>
      <c r="B268" s="183"/>
      <c r="C268" s="184"/>
      <c r="D268" s="185" t="s">
        <v>68</v>
      </c>
      <c r="E268" s="197" t="s">
        <v>395</v>
      </c>
      <c r="F268" s="197" t="s">
        <v>396</v>
      </c>
      <c r="G268" s="184"/>
      <c r="H268" s="184"/>
      <c r="I268" s="187"/>
      <c r="J268" s="198">
        <f>BK268</f>
        <v>0</v>
      </c>
      <c r="K268" s="184"/>
      <c r="L268" s="189"/>
      <c r="M268" s="190"/>
      <c r="N268" s="191"/>
      <c r="O268" s="191"/>
      <c r="P268" s="192">
        <f>SUM(P269:P271)</f>
        <v>0</v>
      </c>
      <c r="Q268" s="191"/>
      <c r="R268" s="192">
        <f>SUM(R269:R271)</f>
        <v>0</v>
      </c>
      <c r="S268" s="191"/>
      <c r="T268" s="193">
        <f>SUM(T269:T271)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4" t="s">
        <v>74</v>
      </c>
      <c r="AT268" s="195" t="s">
        <v>68</v>
      </c>
      <c r="AU268" s="195" t="s">
        <v>79</v>
      </c>
      <c r="AY268" s="194" t="s">
        <v>112</v>
      </c>
      <c r="BK268" s="196">
        <f>SUM(BK269:BK271)</f>
        <v>0</v>
      </c>
    </row>
    <row r="269" s="2" customFormat="1" ht="21.75" customHeight="1">
      <c r="A269" s="39"/>
      <c r="B269" s="40"/>
      <c r="C269" s="199" t="s">
        <v>397</v>
      </c>
      <c r="D269" s="199" t="s">
        <v>114</v>
      </c>
      <c r="E269" s="200" t="s">
        <v>398</v>
      </c>
      <c r="F269" s="201" t="s">
        <v>399</v>
      </c>
      <c r="G269" s="202" t="s">
        <v>170</v>
      </c>
      <c r="H269" s="203">
        <v>38.478000000000002</v>
      </c>
      <c r="I269" s="204"/>
      <c r="J269" s="205">
        <f>ROUND(I269*H269,2)</f>
        <v>0</v>
      </c>
      <c r="K269" s="201" t="s">
        <v>118</v>
      </c>
      <c r="L269" s="45"/>
      <c r="M269" s="206" t="s">
        <v>19</v>
      </c>
      <c r="N269" s="207" t="s">
        <v>40</v>
      </c>
      <c r="O269" s="85"/>
      <c r="P269" s="208">
        <f>O269*H269</f>
        <v>0</v>
      </c>
      <c r="Q269" s="208">
        <v>0</v>
      </c>
      <c r="R269" s="208">
        <f>Q269*H269</f>
        <v>0</v>
      </c>
      <c r="S269" s="208">
        <v>0</v>
      </c>
      <c r="T269" s="20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0" t="s">
        <v>119</v>
      </c>
      <c r="AT269" s="210" t="s">
        <v>114</v>
      </c>
      <c r="AU269" s="210" t="s">
        <v>136</v>
      </c>
      <c r="AY269" s="18" t="s">
        <v>112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8" t="s">
        <v>74</v>
      </c>
      <c r="BK269" s="211">
        <f>ROUND(I269*H269,2)</f>
        <v>0</v>
      </c>
      <c r="BL269" s="18" t="s">
        <v>119</v>
      </c>
      <c r="BM269" s="210" t="s">
        <v>400</v>
      </c>
    </row>
    <row r="270" s="2" customFormat="1">
      <c r="A270" s="39"/>
      <c r="B270" s="40"/>
      <c r="C270" s="41"/>
      <c r="D270" s="212" t="s">
        <v>121</v>
      </c>
      <c r="E270" s="41"/>
      <c r="F270" s="213" t="s">
        <v>401</v>
      </c>
      <c r="G270" s="41"/>
      <c r="H270" s="41"/>
      <c r="I270" s="214"/>
      <c r="J270" s="41"/>
      <c r="K270" s="41"/>
      <c r="L270" s="45"/>
      <c r="M270" s="215"/>
      <c r="N270" s="216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121</v>
      </c>
      <c r="AU270" s="18" t="s">
        <v>136</v>
      </c>
    </row>
    <row r="271" s="2" customFormat="1">
      <c r="A271" s="39"/>
      <c r="B271" s="40"/>
      <c r="C271" s="41"/>
      <c r="D271" s="217" t="s">
        <v>123</v>
      </c>
      <c r="E271" s="41"/>
      <c r="F271" s="218" t="s">
        <v>402</v>
      </c>
      <c r="G271" s="41"/>
      <c r="H271" s="41"/>
      <c r="I271" s="214"/>
      <c r="J271" s="41"/>
      <c r="K271" s="41"/>
      <c r="L271" s="45"/>
      <c r="M271" s="215"/>
      <c r="N271" s="216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123</v>
      </c>
      <c r="AU271" s="18" t="s">
        <v>136</v>
      </c>
    </row>
    <row r="272" s="12" customFormat="1" ht="25.92" customHeight="1">
      <c r="A272" s="12"/>
      <c r="B272" s="183"/>
      <c r="C272" s="184"/>
      <c r="D272" s="185" t="s">
        <v>68</v>
      </c>
      <c r="E272" s="186" t="s">
        <v>403</v>
      </c>
      <c r="F272" s="186" t="s">
        <v>404</v>
      </c>
      <c r="G272" s="184"/>
      <c r="H272" s="184"/>
      <c r="I272" s="187"/>
      <c r="J272" s="188">
        <f>BK272</f>
        <v>0</v>
      </c>
      <c r="K272" s="184"/>
      <c r="L272" s="189"/>
      <c r="M272" s="190"/>
      <c r="N272" s="191"/>
      <c r="O272" s="191"/>
      <c r="P272" s="192">
        <f>SUM(P273:P299)</f>
        <v>0</v>
      </c>
      <c r="Q272" s="191"/>
      <c r="R272" s="192">
        <f>SUM(R273:R299)</f>
        <v>0</v>
      </c>
      <c r="S272" s="191"/>
      <c r="T272" s="193">
        <f>SUM(T273:T299)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94" t="s">
        <v>119</v>
      </c>
      <c r="AT272" s="195" t="s">
        <v>68</v>
      </c>
      <c r="AU272" s="195" t="s">
        <v>69</v>
      </c>
      <c r="AY272" s="194" t="s">
        <v>112</v>
      </c>
      <c r="BK272" s="196">
        <f>SUM(BK273:BK299)</f>
        <v>0</v>
      </c>
    </row>
    <row r="273" s="2" customFormat="1" ht="16.5" customHeight="1">
      <c r="A273" s="39"/>
      <c r="B273" s="40"/>
      <c r="C273" s="199" t="s">
        <v>405</v>
      </c>
      <c r="D273" s="199" t="s">
        <v>114</v>
      </c>
      <c r="E273" s="200" t="s">
        <v>406</v>
      </c>
      <c r="F273" s="201" t="s">
        <v>407</v>
      </c>
      <c r="G273" s="202" t="s">
        <v>208</v>
      </c>
      <c r="H273" s="203">
        <v>20</v>
      </c>
      <c r="I273" s="204"/>
      <c r="J273" s="205">
        <f>ROUND(I273*H273,2)</f>
        <v>0</v>
      </c>
      <c r="K273" s="201" t="s">
        <v>19</v>
      </c>
      <c r="L273" s="45"/>
      <c r="M273" s="206" t="s">
        <v>19</v>
      </c>
      <c r="N273" s="207" t="s">
        <v>40</v>
      </c>
      <c r="O273" s="85"/>
      <c r="P273" s="208">
        <f>O273*H273</f>
        <v>0</v>
      </c>
      <c r="Q273" s="208">
        <v>0</v>
      </c>
      <c r="R273" s="208">
        <f>Q273*H273</f>
        <v>0</v>
      </c>
      <c r="S273" s="208">
        <v>0</v>
      </c>
      <c r="T273" s="20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0" t="s">
        <v>119</v>
      </c>
      <c r="AT273" s="210" t="s">
        <v>114</v>
      </c>
      <c r="AU273" s="210" t="s">
        <v>74</v>
      </c>
      <c r="AY273" s="18" t="s">
        <v>112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8" t="s">
        <v>74</v>
      </c>
      <c r="BK273" s="211">
        <f>ROUND(I273*H273,2)</f>
        <v>0</v>
      </c>
      <c r="BL273" s="18" t="s">
        <v>119</v>
      </c>
      <c r="BM273" s="210" t="s">
        <v>408</v>
      </c>
    </row>
    <row r="274" s="2" customFormat="1">
      <c r="A274" s="39"/>
      <c r="B274" s="40"/>
      <c r="C274" s="41"/>
      <c r="D274" s="212" t="s">
        <v>121</v>
      </c>
      <c r="E274" s="41"/>
      <c r="F274" s="213" t="s">
        <v>409</v>
      </c>
      <c r="G274" s="41"/>
      <c r="H274" s="41"/>
      <c r="I274" s="214"/>
      <c r="J274" s="41"/>
      <c r="K274" s="41"/>
      <c r="L274" s="45"/>
      <c r="M274" s="215"/>
      <c r="N274" s="216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121</v>
      </c>
      <c r="AU274" s="18" t="s">
        <v>74</v>
      </c>
    </row>
    <row r="275" s="2" customFormat="1" ht="16.5" customHeight="1">
      <c r="A275" s="39"/>
      <c r="B275" s="40"/>
      <c r="C275" s="199" t="s">
        <v>410</v>
      </c>
      <c r="D275" s="199" t="s">
        <v>114</v>
      </c>
      <c r="E275" s="200" t="s">
        <v>411</v>
      </c>
      <c r="F275" s="201" t="s">
        <v>412</v>
      </c>
      <c r="G275" s="202" t="s">
        <v>208</v>
      </c>
      <c r="H275" s="203">
        <v>764.85000000000002</v>
      </c>
      <c r="I275" s="204"/>
      <c r="J275" s="205">
        <f>ROUND(I275*H275,2)</f>
        <v>0</v>
      </c>
      <c r="K275" s="201" t="s">
        <v>19</v>
      </c>
      <c r="L275" s="45"/>
      <c r="M275" s="206" t="s">
        <v>19</v>
      </c>
      <c r="N275" s="207" t="s">
        <v>40</v>
      </c>
      <c r="O275" s="85"/>
      <c r="P275" s="208">
        <f>O275*H275</f>
        <v>0</v>
      </c>
      <c r="Q275" s="208">
        <v>0</v>
      </c>
      <c r="R275" s="208">
        <f>Q275*H275</f>
        <v>0</v>
      </c>
      <c r="S275" s="208">
        <v>0</v>
      </c>
      <c r="T275" s="20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0" t="s">
        <v>119</v>
      </c>
      <c r="AT275" s="210" t="s">
        <v>114</v>
      </c>
      <c r="AU275" s="210" t="s">
        <v>74</v>
      </c>
      <c r="AY275" s="18" t="s">
        <v>112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8" t="s">
        <v>74</v>
      </c>
      <c r="BK275" s="211">
        <f>ROUND(I275*H275,2)</f>
        <v>0</v>
      </c>
      <c r="BL275" s="18" t="s">
        <v>119</v>
      </c>
      <c r="BM275" s="210" t="s">
        <v>413</v>
      </c>
    </row>
    <row r="276" s="2" customFormat="1">
      <c r="A276" s="39"/>
      <c r="B276" s="40"/>
      <c r="C276" s="41"/>
      <c r="D276" s="212" t="s">
        <v>121</v>
      </c>
      <c r="E276" s="41"/>
      <c r="F276" s="213" t="s">
        <v>414</v>
      </c>
      <c r="G276" s="41"/>
      <c r="H276" s="41"/>
      <c r="I276" s="214"/>
      <c r="J276" s="41"/>
      <c r="K276" s="41"/>
      <c r="L276" s="45"/>
      <c r="M276" s="215"/>
      <c r="N276" s="216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121</v>
      </c>
      <c r="AU276" s="18" t="s">
        <v>74</v>
      </c>
    </row>
    <row r="277" s="2" customFormat="1" ht="16.5" customHeight="1">
      <c r="A277" s="39"/>
      <c r="B277" s="40"/>
      <c r="C277" s="199" t="s">
        <v>415</v>
      </c>
      <c r="D277" s="199" t="s">
        <v>114</v>
      </c>
      <c r="E277" s="200" t="s">
        <v>416</v>
      </c>
      <c r="F277" s="201" t="s">
        <v>417</v>
      </c>
      <c r="G277" s="202" t="s">
        <v>208</v>
      </c>
      <c r="H277" s="203">
        <v>20</v>
      </c>
      <c r="I277" s="204"/>
      <c r="J277" s="205">
        <f>ROUND(I277*H277,2)</f>
        <v>0</v>
      </c>
      <c r="K277" s="201" t="s">
        <v>19</v>
      </c>
      <c r="L277" s="45"/>
      <c r="M277" s="206" t="s">
        <v>19</v>
      </c>
      <c r="N277" s="207" t="s">
        <v>40</v>
      </c>
      <c r="O277" s="85"/>
      <c r="P277" s="208">
        <f>O277*H277</f>
        <v>0</v>
      </c>
      <c r="Q277" s="208">
        <v>0</v>
      </c>
      <c r="R277" s="208">
        <f>Q277*H277</f>
        <v>0</v>
      </c>
      <c r="S277" s="208">
        <v>0</v>
      </c>
      <c r="T277" s="20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0" t="s">
        <v>119</v>
      </c>
      <c r="AT277" s="210" t="s">
        <v>114</v>
      </c>
      <c r="AU277" s="210" t="s">
        <v>74</v>
      </c>
      <c r="AY277" s="18" t="s">
        <v>112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8" t="s">
        <v>74</v>
      </c>
      <c r="BK277" s="211">
        <f>ROUND(I277*H277,2)</f>
        <v>0</v>
      </c>
      <c r="BL277" s="18" t="s">
        <v>119</v>
      </c>
      <c r="BM277" s="210" t="s">
        <v>418</v>
      </c>
    </row>
    <row r="278" s="2" customFormat="1">
      <c r="A278" s="39"/>
      <c r="B278" s="40"/>
      <c r="C278" s="41"/>
      <c r="D278" s="212" t="s">
        <v>121</v>
      </c>
      <c r="E278" s="41"/>
      <c r="F278" s="213" t="s">
        <v>417</v>
      </c>
      <c r="G278" s="41"/>
      <c r="H278" s="41"/>
      <c r="I278" s="214"/>
      <c r="J278" s="41"/>
      <c r="K278" s="41"/>
      <c r="L278" s="45"/>
      <c r="M278" s="215"/>
      <c r="N278" s="216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121</v>
      </c>
      <c r="AU278" s="18" t="s">
        <v>74</v>
      </c>
    </row>
    <row r="279" s="2" customFormat="1" ht="16.5" customHeight="1">
      <c r="A279" s="39"/>
      <c r="B279" s="40"/>
      <c r="C279" s="199" t="s">
        <v>419</v>
      </c>
      <c r="D279" s="199" t="s">
        <v>114</v>
      </c>
      <c r="E279" s="200" t="s">
        <v>420</v>
      </c>
      <c r="F279" s="201" t="s">
        <v>421</v>
      </c>
      <c r="G279" s="202" t="s">
        <v>208</v>
      </c>
      <c r="H279" s="203">
        <v>20</v>
      </c>
      <c r="I279" s="204"/>
      <c r="J279" s="205">
        <f>ROUND(I279*H279,2)</f>
        <v>0</v>
      </c>
      <c r="K279" s="201" t="s">
        <v>19</v>
      </c>
      <c r="L279" s="45"/>
      <c r="M279" s="206" t="s">
        <v>19</v>
      </c>
      <c r="N279" s="207" t="s">
        <v>40</v>
      </c>
      <c r="O279" s="85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0" t="s">
        <v>119</v>
      </c>
      <c r="AT279" s="210" t="s">
        <v>114</v>
      </c>
      <c r="AU279" s="210" t="s">
        <v>74</v>
      </c>
      <c r="AY279" s="18" t="s">
        <v>112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8" t="s">
        <v>74</v>
      </c>
      <c r="BK279" s="211">
        <f>ROUND(I279*H279,2)</f>
        <v>0</v>
      </c>
      <c r="BL279" s="18" t="s">
        <v>119</v>
      </c>
      <c r="BM279" s="210" t="s">
        <v>422</v>
      </c>
    </row>
    <row r="280" s="2" customFormat="1">
      <c r="A280" s="39"/>
      <c r="B280" s="40"/>
      <c r="C280" s="41"/>
      <c r="D280" s="212" t="s">
        <v>121</v>
      </c>
      <c r="E280" s="41"/>
      <c r="F280" s="213" t="s">
        <v>421</v>
      </c>
      <c r="G280" s="41"/>
      <c r="H280" s="41"/>
      <c r="I280" s="214"/>
      <c r="J280" s="41"/>
      <c r="K280" s="41"/>
      <c r="L280" s="45"/>
      <c r="M280" s="215"/>
      <c r="N280" s="216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121</v>
      </c>
      <c r="AU280" s="18" t="s">
        <v>74</v>
      </c>
    </row>
    <row r="281" s="2" customFormat="1" ht="16.5" customHeight="1">
      <c r="A281" s="39"/>
      <c r="B281" s="40"/>
      <c r="C281" s="199" t="s">
        <v>423</v>
      </c>
      <c r="D281" s="199" t="s">
        <v>114</v>
      </c>
      <c r="E281" s="200" t="s">
        <v>424</v>
      </c>
      <c r="F281" s="201" t="s">
        <v>425</v>
      </c>
      <c r="G281" s="202" t="s">
        <v>333</v>
      </c>
      <c r="H281" s="203">
        <v>1</v>
      </c>
      <c r="I281" s="204"/>
      <c r="J281" s="205">
        <f>ROUND(I281*H281,2)</f>
        <v>0</v>
      </c>
      <c r="K281" s="201" t="s">
        <v>19</v>
      </c>
      <c r="L281" s="45"/>
      <c r="M281" s="206" t="s">
        <v>19</v>
      </c>
      <c r="N281" s="207" t="s">
        <v>40</v>
      </c>
      <c r="O281" s="85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0" t="s">
        <v>119</v>
      </c>
      <c r="AT281" s="210" t="s">
        <v>114</v>
      </c>
      <c r="AU281" s="210" t="s">
        <v>74</v>
      </c>
      <c r="AY281" s="18" t="s">
        <v>112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8" t="s">
        <v>74</v>
      </c>
      <c r="BK281" s="211">
        <f>ROUND(I281*H281,2)</f>
        <v>0</v>
      </c>
      <c r="BL281" s="18" t="s">
        <v>119</v>
      </c>
      <c r="BM281" s="210" t="s">
        <v>426</v>
      </c>
    </row>
    <row r="282" s="2" customFormat="1">
      <c r="A282" s="39"/>
      <c r="B282" s="40"/>
      <c r="C282" s="41"/>
      <c r="D282" s="212" t="s">
        <v>121</v>
      </c>
      <c r="E282" s="41"/>
      <c r="F282" s="213" t="s">
        <v>427</v>
      </c>
      <c r="G282" s="41"/>
      <c r="H282" s="41"/>
      <c r="I282" s="214"/>
      <c r="J282" s="41"/>
      <c r="K282" s="41"/>
      <c r="L282" s="45"/>
      <c r="M282" s="215"/>
      <c r="N282" s="216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121</v>
      </c>
      <c r="AU282" s="18" t="s">
        <v>74</v>
      </c>
    </row>
    <row r="283" s="13" customFormat="1">
      <c r="A283" s="13"/>
      <c r="B283" s="219"/>
      <c r="C283" s="220"/>
      <c r="D283" s="212" t="s">
        <v>125</v>
      </c>
      <c r="E283" s="221" t="s">
        <v>19</v>
      </c>
      <c r="F283" s="222" t="s">
        <v>428</v>
      </c>
      <c r="G283" s="220"/>
      <c r="H283" s="223">
        <v>1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9" t="s">
        <v>125</v>
      </c>
      <c r="AU283" s="229" t="s">
        <v>74</v>
      </c>
      <c r="AV283" s="13" t="s">
        <v>79</v>
      </c>
      <c r="AW283" s="13" t="s">
        <v>31</v>
      </c>
      <c r="AX283" s="13" t="s">
        <v>74</v>
      </c>
      <c r="AY283" s="229" t="s">
        <v>112</v>
      </c>
    </row>
    <row r="284" s="2" customFormat="1" ht="16.5" customHeight="1">
      <c r="A284" s="39"/>
      <c r="B284" s="40"/>
      <c r="C284" s="199" t="s">
        <v>429</v>
      </c>
      <c r="D284" s="199" t="s">
        <v>114</v>
      </c>
      <c r="E284" s="200" t="s">
        <v>430</v>
      </c>
      <c r="F284" s="201" t="s">
        <v>431</v>
      </c>
      <c r="G284" s="202" t="s">
        <v>333</v>
      </c>
      <c r="H284" s="203">
        <v>1</v>
      </c>
      <c r="I284" s="204"/>
      <c r="J284" s="205">
        <f>ROUND(I284*H284,2)</f>
        <v>0</v>
      </c>
      <c r="K284" s="201" t="s">
        <v>19</v>
      </c>
      <c r="L284" s="45"/>
      <c r="M284" s="206" t="s">
        <v>19</v>
      </c>
      <c r="N284" s="207" t="s">
        <v>40</v>
      </c>
      <c r="O284" s="85"/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0" t="s">
        <v>119</v>
      </c>
      <c r="AT284" s="210" t="s">
        <v>114</v>
      </c>
      <c r="AU284" s="210" t="s">
        <v>74</v>
      </c>
      <c r="AY284" s="18" t="s">
        <v>112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8" t="s">
        <v>74</v>
      </c>
      <c r="BK284" s="211">
        <f>ROUND(I284*H284,2)</f>
        <v>0</v>
      </c>
      <c r="BL284" s="18" t="s">
        <v>119</v>
      </c>
      <c r="BM284" s="210" t="s">
        <v>432</v>
      </c>
    </row>
    <row r="285" s="2" customFormat="1">
      <c r="A285" s="39"/>
      <c r="B285" s="40"/>
      <c r="C285" s="41"/>
      <c r="D285" s="212" t="s">
        <v>121</v>
      </c>
      <c r="E285" s="41"/>
      <c r="F285" s="213" t="s">
        <v>433</v>
      </c>
      <c r="G285" s="41"/>
      <c r="H285" s="41"/>
      <c r="I285" s="214"/>
      <c r="J285" s="41"/>
      <c r="K285" s="41"/>
      <c r="L285" s="45"/>
      <c r="M285" s="215"/>
      <c r="N285" s="216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121</v>
      </c>
      <c r="AU285" s="18" t="s">
        <v>74</v>
      </c>
    </row>
    <row r="286" s="2" customFormat="1" ht="16.5" customHeight="1">
      <c r="A286" s="39"/>
      <c r="B286" s="40"/>
      <c r="C286" s="199" t="s">
        <v>434</v>
      </c>
      <c r="D286" s="199" t="s">
        <v>114</v>
      </c>
      <c r="E286" s="200" t="s">
        <v>435</v>
      </c>
      <c r="F286" s="201" t="s">
        <v>436</v>
      </c>
      <c r="G286" s="202" t="s">
        <v>333</v>
      </c>
      <c r="H286" s="203">
        <v>1</v>
      </c>
      <c r="I286" s="204"/>
      <c r="J286" s="205">
        <f>ROUND(I286*H286,2)</f>
        <v>0</v>
      </c>
      <c r="K286" s="201" t="s">
        <v>19</v>
      </c>
      <c r="L286" s="45"/>
      <c r="M286" s="206" t="s">
        <v>19</v>
      </c>
      <c r="N286" s="207" t="s">
        <v>40</v>
      </c>
      <c r="O286" s="85"/>
      <c r="P286" s="208">
        <f>O286*H286</f>
        <v>0</v>
      </c>
      <c r="Q286" s="208">
        <v>0</v>
      </c>
      <c r="R286" s="208">
        <f>Q286*H286</f>
        <v>0</v>
      </c>
      <c r="S286" s="208">
        <v>0</v>
      </c>
      <c r="T286" s="20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0" t="s">
        <v>119</v>
      </c>
      <c r="AT286" s="210" t="s">
        <v>114</v>
      </c>
      <c r="AU286" s="210" t="s">
        <v>74</v>
      </c>
      <c r="AY286" s="18" t="s">
        <v>112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8" t="s">
        <v>74</v>
      </c>
      <c r="BK286" s="211">
        <f>ROUND(I286*H286,2)</f>
        <v>0</v>
      </c>
      <c r="BL286" s="18" t="s">
        <v>119</v>
      </c>
      <c r="BM286" s="210" t="s">
        <v>437</v>
      </c>
    </row>
    <row r="287" s="2" customFormat="1">
      <c r="A287" s="39"/>
      <c r="B287" s="40"/>
      <c r="C287" s="41"/>
      <c r="D287" s="212" t="s">
        <v>121</v>
      </c>
      <c r="E287" s="41"/>
      <c r="F287" s="213" t="s">
        <v>438</v>
      </c>
      <c r="G287" s="41"/>
      <c r="H287" s="41"/>
      <c r="I287" s="214"/>
      <c r="J287" s="41"/>
      <c r="K287" s="41"/>
      <c r="L287" s="45"/>
      <c r="M287" s="215"/>
      <c r="N287" s="216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121</v>
      </c>
      <c r="AU287" s="18" t="s">
        <v>74</v>
      </c>
    </row>
    <row r="288" s="2" customFormat="1" ht="16.5" customHeight="1">
      <c r="A288" s="39"/>
      <c r="B288" s="40"/>
      <c r="C288" s="199" t="s">
        <v>439</v>
      </c>
      <c r="D288" s="199" t="s">
        <v>114</v>
      </c>
      <c r="E288" s="200" t="s">
        <v>440</v>
      </c>
      <c r="F288" s="201" t="s">
        <v>441</v>
      </c>
      <c r="G288" s="202" t="s">
        <v>333</v>
      </c>
      <c r="H288" s="203">
        <v>2</v>
      </c>
      <c r="I288" s="204"/>
      <c r="J288" s="205">
        <f>ROUND(I288*H288,2)</f>
        <v>0</v>
      </c>
      <c r="K288" s="201" t="s">
        <v>19</v>
      </c>
      <c r="L288" s="45"/>
      <c r="M288" s="206" t="s">
        <v>19</v>
      </c>
      <c r="N288" s="207" t="s">
        <v>40</v>
      </c>
      <c r="O288" s="85"/>
      <c r="P288" s="208">
        <f>O288*H288</f>
        <v>0</v>
      </c>
      <c r="Q288" s="208">
        <v>0</v>
      </c>
      <c r="R288" s="208">
        <f>Q288*H288</f>
        <v>0</v>
      </c>
      <c r="S288" s="208">
        <v>0</v>
      </c>
      <c r="T288" s="20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0" t="s">
        <v>119</v>
      </c>
      <c r="AT288" s="210" t="s">
        <v>114</v>
      </c>
      <c r="AU288" s="210" t="s">
        <v>74</v>
      </c>
      <c r="AY288" s="18" t="s">
        <v>112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8" t="s">
        <v>74</v>
      </c>
      <c r="BK288" s="211">
        <f>ROUND(I288*H288,2)</f>
        <v>0</v>
      </c>
      <c r="BL288" s="18" t="s">
        <v>119</v>
      </c>
      <c r="BM288" s="210" t="s">
        <v>442</v>
      </c>
    </row>
    <row r="289" s="2" customFormat="1">
      <c r="A289" s="39"/>
      <c r="B289" s="40"/>
      <c r="C289" s="41"/>
      <c r="D289" s="212" t="s">
        <v>121</v>
      </c>
      <c r="E289" s="41"/>
      <c r="F289" s="213" t="s">
        <v>443</v>
      </c>
      <c r="G289" s="41"/>
      <c r="H289" s="41"/>
      <c r="I289" s="214"/>
      <c r="J289" s="41"/>
      <c r="K289" s="41"/>
      <c r="L289" s="45"/>
      <c r="M289" s="215"/>
      <c r="N289" s="216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121</v>
      </c>
      <c r="AU289" s="18" t="s">
        <v>74</v>
      </c>
    </row>
    <row r="290" s="2" customFormat="1" ht="16.5" customHeight="1">
      <c r="A290" s="39"/>
      <c r="B290" s="40"/>
      <c r="C290" s="199" t="s">
        <v>444</v>
      </c>
      <c r="D290" s="199" t="s">
        <v>114</v>
      </c>
      <c r="E290" s="200" t="s">
        <v>445</v>
      </c>
      <c r="F290" s="201" t="s">
        <v>446</v>
      </c>
      <c r="G290" s="202" t="s">
        <v>333</v>
      </c>
      <c r="H290" s="203">
        <v>1</v>
      </c>
      <c r="I290" s="204"/>
      <c r="J290" s="205">
        <f>ROUND(I290*H290,2)</f>
        <v>0</v>
      </c>
      <c r="K290" s="201" t="s">
        <v>19</v>
      </c>
      <c r="L290" s="45"/>
      <c r="M290" s="206" t="s">
        <v>19</v>
      </c>
      <c r="N290" s="207" t="s">
        <v>40</v>
      </c>
      <c r="O290" s="85"/>
      <c r="P290" s="208">
        <f>O290*H290</f>
        <v>0</v>
      </c>
      <c r="Q290" s="208">
        <v>0</v>
      </c>
      <c r="R290" s="208">
        <f>Q290*H290</f>
        <v>0</v>
      </c>
      <c r="S290" s="208">
        <v>0</v>
      </c>
      <c r="T290" s="20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0" t="s">
        <v>119</v>
      </c>
      <c r="AT290" s="210" t="s">
        <v>114</v>
      </c>
      <c r="AU290" s="210" t="s">
        <v>74</v>
      </c>
      <c r="AY290" s="18" t="s">
        <v>112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8" t="s">
        <v>74</v>
      </c>
      <c r="BK290" s="211">
        <f>ROUND(I290*H290,2)</f>
        <v>0</v>
      </c>
      <c r="BL290" s="18" t="s">
        <v>119</v>
      </c>
      <c r="BM290" s="210" t="s">
        <v>447</v>
      </c>
    </row>
    <row r="291" s="2" customFormat="1">
      <c r="A291" s="39"/>
      <c r="B291" s="40"/>
      <c r="C291" s="41"/>
      <c r="D291" s="212" t="s">
        <v>121</v>
      </c>
      <c r="E291" s="41"/>
      <c r="F291" s="213" t="s">
        <v>446</v>
      </c>
      <c r="G291" s="41"/>
      <c r="H291" s="41"/>
      <c r="I291" s="214"/>
      <c r="J291" s="41"/>
      <c r="K291" s="41"/>
      <c r="L291" s="45"/>
      <c r="M291" s="215"/>
      <c r="N291" s="216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121</v>
      </c>
      <c r="AU291" s="18" t="s">
        <v>74</v>
      </c>
    </row>
    <row r="292" s="2" customFormat="1" ht="16.5" customHeight="1">
      <c r="A292" s="39"/>
      <c r="B292" s="40"/>
      <c r="C292" s="199" t="s">
        <v>448</v>
      </c>
      <c r="D292" s="199" t="s">
        <v>114</v>
      </c>
      <c r="E292" s="200" t="s">
        <v>449</v>
      </c>
      <c r="F292" s="201" t="s">
        <v>450</v>
      </c>
      <c r="G292" s="202" t="s">
        <v>333</v>
      </c>
      <c r="H292" s="203">
        <v>2</v>
      </c>
      <c r="I292" s="204"/>
      <c r="J292" s="205">
        <f>ROUND(I292*H292,2)</f>
        <v>0</v>
      </c>
      <c r="K292" s="201" t="s">
        <v>19</v>
      </c>
      <c r="L292" s="45"/>
      <c r="M292" s="206" t="s">
        <v>19</v>
      </c>
      <c r="N292" s="207" t="s">
        <v>40</v>
      </c>
      <c r="O292" s="85"/>
      <c r="P292" s="208">
        <f>O292*H292</f>
        <v>0</v>
      </c>
      <c r="Q292" s="208">
        <v>0</v>
      </c>
      <c r="R292" s="208">
        <f>Q292*H292</f>
        <v>0</v>
      </c>
      <c r="S292" s="208">
        <v>0</v>
      </c>
      <c r="T292" s="20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0" t="s">
        <v>119</v>
      </c>
      <c r="AT292" s="210" t="s">
        <v>114</v>
      </c>
      <c r="AU292" s="210" t="s">
        <v>74</v>
      </c>
      <c r="AY292" s="18" t="s">
        <v>112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8" t="s">
        <v>74</v>
      </c>
      <c r="BK292" s="211">
        <f>ROUND(I292*H292,2)</f>
        <v>0</v>
      </c>
      <c r="BL292" s="18" t="s">
        <v>119</v>
      </c>
      <c r="BM292" s="210" t="s">
        <v>451</v>
      </c>
    </row>
    <row r="293" s="2" customFormat="1">
      <c r="A293" s="39"/>
      <c r="B293" s="40"/>
      <c r="C293" s="41"/>
      <c r="D293" s="212" t="s">
        <v>121</v>
      </c>
      <c r="E293" s="41"/>
      <c r="F293" s="213" t="s">
        <v>452</v>
      </c>
      <c r="G293" s="41"/>
      <c r="H293" s="41"/>
      <c r="I293" s="214"/>
      <c r="J293" s="41"/>
      <c r="K293" s="41"/>
      <c r="L293" s="45"/>
      <c r="M293" s="215"/>
      <c r="N293" s="216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121</v>
      </c>
      <c r="AU293" s="18" t="s">
        <v>74</v>
      </c>
    </row>
    <row r="294" s="2" customFormat="1" ht="16.5" customHeight="1">
      <c r="A294" s="39"/>
      <c r="B294" s="40"/>
      <c r="C294" s="199" t="s">
        <v>453</v>
      </c>
      <c r="D294" s="199" t="s">
        <v>114</v>
      </c>
      <c r="E294" s="200" t="s">
        <v>454</v>
      </c>
      <c r="F294" s="201" t="s">
        <v>455</v>
      </c>
      <c r="G294" s="202" t="s">
        <v>333</v>
      </c>
      <c r="H294" s="203">
        <v>1</v>
      </c>
      <c r="I294" s="204"/>
      <c r="J294" s="205">
        <f>ROUND(I294*H294,2)</f>
        <v>0</v>
      </c>
      <c r="K294" s="201" t="s">
        <v>19</v>
      </c>
      <c r="L294" s="45"/>
      <c r="M294" s="206" t="s">
        <v>19</v>
      </c>
      <c r="N294" s="207" t="s">
        <v>40</v>
      </c>
      <c r="O294" s="85"/>
      <c r="P294" s="208">
        <f>O294*H294</f>
        <v>0</v>
      </c>
      <c r="Q294" s="208">
        <v>0</v>
      </c>
      <c r="R294" s="208">
        <f>Q294*H294</f>
        <v>0</v>
      </c>
      <c r="S294" s="208">
        <v>0</v>
      </c>
      <c r="T294" s="20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0" t="s">
        <v>456</v>
      </c>
      <c r="AT294" s="210" t="s">
        <v>114</v>
      </c>
      <c r="AU294" s="210" t="s">
        <v>74</v>
      </c>
      <c r="AY294" s="18" t="s">
        <v>112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8" t="s">
        <v>74</v>
      </c>
      <c r="BK294" s="211">
        <f>ROUND(I294*H294,2)</f>
        <v>0</v>
      </c>
      <c r="BL294" s="18" t="s">
        <v>456</v>
      </c>
      <c r="BM294" s="210" t="s">
        <v>457</v>
      </c>
    </row>
    <row r="295" s="2" customFormat="1">
      <c r="A295" s="39"/>
      <c r="B295" s="40"/>
      <c r="C295" s="41"/>
      <c r="D295" s="212" t="s">
        <v>121</v>
      </c>
      <c r="E295" s="41"/>
      <c r="F295" s="213" t="s">
        <v>455</v>
      </c>
      <c r="G295" s="41"/>
      <c r="H295" s="41"/>
      <c r="I295" s="214"/>
      <c r="J295" s="41"/>
      <c r="K295" s="41"/>
      <c r="L295" s="45"/>
      <c r="M295" s="215"/>
      <c r="N295" s="216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121</v>
      </c>
      <c r="AU295" s="18" t="s">
        <v>74</v>
      </c>
    </row>
    <row r="296" s="2" customFormat="1" ht="16.5" customHeight="1">
      <c r="A296" s="39"/>
      <c r="B296" s="40"/>
      <c r="C296" s="199" t="s">
        <v>458</v>
      </c>
      <c r="D296" s="199" t="s">
        <v>114</v>
      </c>
      <c r="E296" s="200" t="s">
        <v>459</v>
      </c>
      <c r="F296" s="201" t="s">
        <v>460</v>
      </c>
      <c r="G296" s="202" t="s">
        <v>461</v>
      </c>
      <c r="H296" s="203">
        <v>1</v>
      </c>
      <c r="I296" s="204"/>
      <c r="J296" s="205">
        <f>ROUND(I296*H296,2)</f>
        <v>0</v>
      </c>
      <c r="K296" s="201" t="s">
        <v>19</v>
      </c>
      <c r="L296" s="45"/>
      <c r="M296" s="206" t="s">
        <v>19</v>
      </c>
      <c r="N296" s="207" t="s">
        <v>40</v>
      </c>
      <c r="O296" s="85"/>
      <c r="P296" s="208">
        <f>O296*H296</f>
        <v>0</v>
      </c>
      <c r="Q296" s="208">
        <v>0</v>
      </c>
      <c r="R296" s="208">
        <f>Q296*H296</f>
        <v>0</v>
      </c>
      <c r="S296" s="208">
        <v>0</v>
      </c>
      <c r="T296" s="20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0" t="s">
        <v>119</v>
      </c>
      <c r="AT296" s="210" t="s">
        <v>114</v>
      </c>
      <c r="AU296" s="210" t="s">
        <v>74</v>
      </c>
      <c r="AY296" s="18" t="s">
        <v>112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8" t="s">
        <v>74</v>
      </c>
      <c r="BK296" s="211">
        <f>ROUND(I296*H296,2)</f>
        <v>0</v>
      </c>
      <c r="BL296" s="18" t="s">
        <v>119</v>
      </c>
      <c r="BM296" s="210" t="s">
        <v>462</v>
      </c>
    </row>
    <row r="297" s="2" customFormat="1">
      <c r="A297" s="39"/>
      <c r="B297" s="40"/>
      <c r="C297" s="41"/>
      <c r="D297" s="212" t="s">
        <v>121</v>
      </c>
      <c r="E297" s="41"/>
      <c r="F297" s="213" t="s">
        <v>463</v>
      </c>
      <c r="G297" s="41"/>
      <c r="H297" s="41"/>
      <c r="I297" s="214"/>
      <c r="J297" s="41"/>
      <c r="K297" s="41"/>
      <c r="L297" s="45"/>
      <c r="M297" s="215"/>
      <c r="N297" s="216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121</v>
      </c>
      <c r="AU297" s="18" t="s">
        <v>74</v>
      </c>
    </row>
    <row r="298" s="2" customFormat="1" ht="16.5" customHeight="1">
      <c r="A298" s="39"/>
      <c r="B298" s="40"/>
      <c r="C298" s="199" t="s">
        <v>464</v>
      </c>
      <c r="D298" s="199" t="s">
        <v>114</v>
      </c>
      <c r="E298" s="200" t="s">
        <v>465</v>
      </c>
      <c r="F298" s="201" t="s">
        <v>466</v>
      </c>
      <c r="G298" s="202" t="s">
        <v>461</v>
      </c>
      <c r="H298" s="203">
        <v>1</v>
      </c>
      <c r="I298" s="204"/>
      <c r="J298" s="205">
        <f>ROUND(I298*H298,2)</f>
        <v>0</v>
      </c>
      <c r="K298" s="201" t="s">
        <v>19</v>
      </c>
      <c r="L298" s="45"/>
      <c r="M298" s="206" t="s">
        <v>19</v>
      </c>
      <c r="N298" s="207" t="s">
        <v>40</v>
      </c>
      <c r="O298" s="85"/>
      <c r="P298" s="208">
        <f>O298*H298</f>
        <v>0</v>
      </c>
      <c r="Q298" s="208">
        <v>0</v>
      </c>
      <c r="R298" s="208">
        <f>Q298*H298</f>
        <v>0</v>
      </c>
      <c r="S298" s="208">
        <v>0</v>
      </c>
      <c r="T298" s="20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0" t="s">
        <v>119</v>
      </c>
      <c r="AT298" s="210" t="s">
        <v>114</v>
      </c>
      <c r="AU298" s="210" t="s">
        <v>74</v>
      </c>
      <c r="AY298" s="18" t="s">
        <v>112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8" t="s">
        <v>74</v>
      </c>
      <c r="BK298" s="211">
        <f>ROUND(I298*H298,2)</f>
        <v>0</v>
      </c>
      <c r="BL298" s="18" t="s">
        <v>119</v>
      </c>
      <c r="BM298" s="210" t="s">
        <v>467</v>
      </c>
    </row>
    <row r="299" s="2" customFormat="1">
      <c r="A299" s="39"/>
      <c r="B299" s="40"/>
      <c r="C299" s="41"/>
      <c r="D299" s="212" t="s">
        <v>121</v>
      </c>
      <c r="E299" s="41"/>
      <c r="F299" s="213" t="s">
        <v>466</v>
      </c>
      <c r="G299" s="41"/>
      <c r="H299" s="41"/>
      <c r="I299" s="214"/>
      <c r="J299" s="41"/>
      <c r="K299" s="41"/>
      <c r="L299" s="45"/>
      <c r="M299" s="215"/>
      <c r="N299" s="216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121</v>
      </c>
      <c r="AU299" s="18" t="s">
        <v>74</v>
      </c>
    </row>
    <row r="300" s="12" customFormat="1" ht="25.92" customHeight="1">
      <c r="A300" s="12"/>
      <c r="B300" s="183"/>
      <c r="C300" s="184"/>
      <c r="D300" s="185" t="s">
        <v>68</v>
      </c>
      <c r="E300" s="186" t="s">
        <v>468</v>
      </c>
      <c r="F300" s="186" t="s">
        <v>469</v>
      </c>
      <c r="G300" s="184"/>
      <c r="H300" s="184"/>
      <c r="I300" s="187"/>
      <c r="J300" s="188">
        <f>BK300</f>
        <v>0</v>
      </c>
      <c r="K300" s="184"/>
      <c r="L300" s="189"/>
      <c r="M300" s="190"/>
      <c r="N300" s="191"/>
      <c r="O300" s="191"/>
      <c r="P300" s="192">
        <f>SUM(P301:P305)</f>
        <v>0</v>
      </c>
      <c r="Q300" s="191"/>
      <c r="R300" s="192">
        <f>SUM(R301:R305)</f>
        <v>0</v>
      </c>
      <c r="S300" s="191"/>
      <c r="T300" s="193">
        <f>SUM(T301:T305)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94" t="s">
        <v>153</v>
      </c>
      <c r="AT300" s="195" t="s">
        <v>68</v>
      </c>
      <c r="AU300" s="195" t="s">
        <v>69</v>
      </c>
      <c r="AY300" s="194" t="s">
        <v>112</v>
      </c>
      <c r="BK300" s="196">
        <f>SUM(BK301:BK305)</f>
        <v>0</v>
      </c>
    </row>
    <row r="301" s="2" customFormat="1" ht="16.5" customHeight="1">
      <c r="A301" s="39"/>
      <c r="B301" s="40"/>
      <c r="C301" s="199" t="s">
        <v>470</v>
      </c>
      <c r="D301" s="199" t="s">
        <v>114</v>
      </c>
      <c r="E301" s="200" t="s">
        <v>471</v>
      </c>
      <c r="F301" s="201" t="s">
        <v>472</v>
      </c>
      <c r="G301" s="202" t="s">
        <v>461</v>
      </c>
      <c r="H301" s="203">
        <v>1</v>
      </c>
      <c r="I301" s="204"/>
      <c r="J301" s="205">
        <f>ROUND(I301*H301,2)</f>
        <v>0</v>
      </c>
      <c r="K301" s="201" t="s">
        <v>19</v>
      </c>
      <c r="L301" s="45"/>
      <c r="M301" s="206" t="s">
        <v>19</v>
      </c>
      <c r="N301" s="207" t="s">
        <v>40</v>
      </c>
      <c r="O301" s="85"/>
      <c r="P301" s="208">
        <f>O301*H301</f>
        <v>0</v>
      </c>
      <c r="Q301" s="208">
        <v>0</v>
      </c>
      <c r="R301" s="208">
        <f>Q301*H301</f>
        <v>0</v>
      </c>
      <c r="S301" s="208">
        <v>0</v>
      </c>
      <c r="T301" s="20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0" t="s">
        <v>119</v>
      </c>
      <c r="AT301" s="210" t="s">
        <v>114</v>
      </c>
      <c r="AU301" s="210" t="s">
        <v>74</v>
      </c>
      <c r="AY301" s="18" t="s">
        <v>112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8" t="s">
        <v>74</v>
      </c>
      <c r="BK301" s="211">
        <f>ROUND(I301*H301,2)</f>
        <v>0</v>
      </c>
      <c r="BL301" s="18" t="s">
        <v>119</v>
      </c>
      <c r="BM301" s="210" t="s">
        <v>473</v>
      </c>
    </row>
    <row r="302" s="2" customFormat="1">
      <c r="A302" s="39"/>
      <c r="B302" s="40"/>
      <c r="C302" s="41"/>
      <c r="D302" s="212" t="s">
        <v>121</v>
      </c>
      <c r="E302" s="41"/>
      <c r="F302" s="213" t="s">
        <v>474</v>
      </c>
      <c r="G302" s="41"/>
      <c r="H302" s="41"/>
      <c r="I302" s="214"/>
      <c r="J302" s="41"/>
      <c r="K302" s="41"/>
      <c r="L302" s="45"/>
      <c r="M302" s="215"/>
      <c r="N302" s="216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121</v>
      </c>
      <c r="AU302" s="18" t="s">
        <v>74</v>
      </c>
    </row>
    <row r="303" s="2" customFormat="1" ht="16.5" customHeight="1">
      <c r="A303" s="39"/>
      <c r="B303" s="40"/>
      <c r="C303" s="199" t="s">
        <v>475</v>
      </c>
      <c r="D303" s="199" t="s">
        <v>114</v>
      </c>
      <c r="E303" s="200" t="s">
        <v>476</v>
      </c>
      <c r="F303" s="201" t="s">
        <v>477</v>
      </c>
      <c r="G303" s="202" t="s">
        <v>461</v>
      </c>
      <c r="H303" s="203">
        <v>1</v>
      </c>
      <c r="I303" s="204"/>
      <c r="J303" s="205">
        <f>ROUND(I303*H303,2)</f>
        <v>0</v>
      </c>
      <c r="K303" s="201" t="s">
        <v>19</v>
      </c>
      <c r="L303" s="45"/>
      <c r="M303" s="206" t="s">
        <v>19</v>
      </c>
      <c r="N303" s="207" t="s">
        <v>40</v>
      </c>
      <c r="O303" s="85"/>
      <c r="P303" s="208">
        <f>O303*H303</f>
        <v>0</v>
      </c>
      <c r="Q303" s="208">
        <v>0</v>
      </c>
      <c r="R303" s="208">
        <f>Q303*H303</f>
        <v>0</v>
      </c>
      <c r="S303" s="208">
        <v>0</v>
      </c>
      <c r="T303" s="20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0" t="s">
        <v>119</v>
      </c>
      <c r="AT303" s="210" t="s">
        <v>114</v>
      </c>
      <c r="AU303" s="210" t="s">
        <v>74</v>
      </c>
      <c r="AY303" s="18" t="s">
        <v>112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8" t="s">
        <v>74</v>
      </c>
      <c r="BK303" s="211">
        <f>ROUND(I303*H303,2)</f>
        <v>0</v>
      </c>
      <c r="BL303" s="18" t="s">
        <v>119</v>
      </c>
      <c r="BM303" s="210" t="s">
        <v>478</v>
      </c>
    </row>
    <row r="304" s="2" customFormat="1">
      <c r="A304" s="39"/>
      <c r="B304" s="40"/>
      <c r="C304" s="41"/>
      <c r="D304" s="212" t="s">
        <v>121</v>
      </c>
      <c r="E304" s="41"/>
      <c r="F304" s="213" t="s">
        <v>479</v>
      </c>
      <c r="G304" s="41"/>
      <c r="H304" s="41"/>
      <c r="I304" s="214"/>
      <c r="J304" s="41"/>
      <c r="K304" s="41"/>
      <c r="L304" s="45"/>
      <c r="M304" s="215"/>
      <c r="N304" s="216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121</v>
      </c>
      <c r="AU304" s="18" t="s">
        <v>74</v>
      </c>
    </row>
    <row r="305" s="2" customFormat="1">
      <c r="A305" s="39"/>
      <c r="B305" s="40"/>
      <c r="C305" s="41"/>
      <c r="D305" s="212" t="s">
        <v>480</v>
      </c>
      <c r="E305" s="41"/>
      <c r="F305" s="261" t="s">
        <v>481</v>
      </c>
      <c r="G305" s="41"/>
      <c r="H305" s="41"/>
      <c r="I305" s="214"/>
      <c r="J305" s="41"/>
      <c r="K305" s="41"/>
      <c r="L305" s="45"/>
      <c r="M305" s="262"/>
      <c r="N305" s="263"/>
      <c r="O305" s="264"/>
      <c r="P305" s="264"/>
      <c r="Q305" s="264"/>
      <c r="R305" s="264"/>
      <c r="S305" s="264"/>
      <c r="T305" s="265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480</v>
      </c>
      <c r="AU305" s="18" t="s">
        <v>74</v>
      </c>
    </row>
    <row r="306" s="2" customFormat="1" ht="6.96" customHeight="1">
      <c r="A306" s="39"/>
      <c r="B306" s="60"/>
      <c r="C306" s="61"/>
      <c r="D306" s="61"/>
      <c r="E306" s="61"/>
      <c r="F306" s="61"/>
      <c r="G306" s="61"/>
      <c r="H306" s="61"/>
      <c r="I306" s="61"/>
      <c r="J306" s="61"/>
      <c r="K306" s="61"/>
      <c r="L306" s="45"/>
      <c r="M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</row>
  </sheetData>
  <sheetProtection sheet="1" autoFilter="0" formatColumns="0" formatRows="0" objects="1" scenarios="1" spinCount="100000" saltValue="lKKjcPK62xcWVjHN9K3yQwYYa5rPBiVGQYAhbPeCyo3r5WKDWgePKocD46qTtZrbf5ECHG3bEFkjLBKzQqSn5g==" hashValue="oggCBSSj/2Fw2udr5NaykyKv1UF3W0POkkUA5KdEbeAtB4Kn0HoedPUHgqboeKkdNfWGefaXSPO97ADrC6cczw==" algorithmName="SHA-512" password="CC35"/>
  <autoFilter ref="C84:K305"/>
  <mergeCells count="6">
    <mergeCell ref="E7:H7"/>
    <mergeCell ref="E16:H16"/>
    <mergeCell ref="E25:H25"/>
    <mergeCell ref="E46:H46"/>
    <mergeCell ref="E77:H77"/>
    <mergeCell ref="L2:V2"/>
  </mergeCells>
  <hyperlinks>
    <hyperlink ref="F90" r:id="rId1" display="https://podminky.urs.cz/item/CS_URS_2022_01/122251104"/>
    <hyperlink ref="F97" r:id="rId2" display="https://podminky.urs.cz/item/CS_URS_2022_01/131251100"/>
    <hyperlink ref="F101" r:id="rId3" display="https://podminky.urs.cz/item/CS_URS_2022_01/132251101"/>
    <hyperlink ref="F105" r:id="rId4" display="https://podminky.urs.cz/item/CS_URS_2022_01/162751117"/>
    <hyperlink ref="F114" r:id="rId5" display="https://podminky.urs.cz/item/CS_URS_2022_01/162751119"/>
    <hyperlink ref="F118" r:id="rId6" display="https://podminky.urs.cz/item/CS_URS_2022_01/171152111"/>
    <hyperlink ref="F122" r:id="rId7" display="https://podminky.urs.cz/item/CS_URS_2022_01/171201221"/>
    <hyperlink ref="F126" r:id="rId8" display="https://podminky.urs.cz/item/CS_URS_2022_01/171251201"/>
    <hyperlink ref="F129" r:id="rId9" display="https://podminky.urs.cz/item/CS_URS_2022_01/174151101"/>
    <hyperlink ref="F133" r:id="rId10" display="https://podminky.urs.cz/item/CS_URS_2022_01/174251101"/>
    <hyperlink ref="F137" r:id="rId11" display="https://podminky.urs.cz/item/CS_URS_2022_01/181152302"/>
    <hyperlink ref="F144" r:id="rId12" display="https://podminky.urs.cz/item/CS_URS_2022_01/214500111"/>
    <hyperlink ref="F151" r:id="rId13" display="https://podminky.urs.cz/item/CS_URS_2022_01/341361221"/>
    <hyperlink ref="F155" r:id="rId14" display="https://podminky.urs.cz/item/CS_URS_2022_01/376312224"/>
    <hyperlink ref="F160" r:id="rId15" display="https://podminky.urs.cz/item/CS_URS_2022_01/451311111"/>
    <hyperlink ref="F164" r:id="rId16" display="https://podminky.urs.cz/item/CS_URS_2022_01/451573111"/>
    <hyperlink ref="F171" r:id="rId17" display="https://podminky.urs.cz/item/CS_URS_2022_01/452351101"/>
    <hyperlink ref="F179" r:id="rId18" display="https://podminky.urs.cz/item/CS_URS_2022_01/564581111"/>
    <hyperlink ref="F186" r:id="rId19" display="https://podminky.urs.cz/item/CS_URS_2022_01/564831111"/>
    <hyperlink ref="F192" r:id="rId20" display="https://podminky.urs.cz/item/CS_URS_2022_01/564861111"/>
    <hyperlink ref="F198" r:id="rId21" display="https://podminky.urs.cz/item/CS_URS_2022_01/565155121"/>
    <hyperlink ref="F204" r:id="rId22" display="https://podminky.urs.cz/item/CS_URS_2022_01/569831111"/>
    <hyperlink ref="F208" r:id="rId23" display="https://podminky.urs.cz/item/CS_URS_2022_01/573111112"/>
    <hyperlink ref="F214" r:id="rId24" display="https://podminky.urs.cz/item/CS_URS_2022_01/573211106"/>
    <hyperlink ref="F217" r:id="rId25" display="https://podminky.urs.cz/item/CS_URS_2022_01/577134221"/>
    <hyperlink ref="F221" r:id="rId26" display="https://podminky.urs.cz/item/CS_URS_2022_01/599141111"/>
    <hyperlink ref="F226" r:id="rId27" display="https://podminky.urs.cz/item/CS_URS_2022_01/871218113"/>
    <hyperlink ref="F232" r:id="rId28" display="https://podminky.urs.cz/item/CS_URS_2022_01/899211112"/>
    <hyperlink ref="F240" r:id="rId29" display="https://podminky.urs.cz/item/CS_URS_2022_01/913121111"/>
    <hyperlink ref="F243" r:id="rId30" display="https://podminky.urs.cz/item/CS_URS_2022_01/913121211"/>
    <hyperlink ref="F248" r:id="rId31" display="https://podminky.urs.cz/item/CS_URS_2022_01/916131213"/>
    <hyperlink ref="F254" r:id="rId32" display="https://podminky.urs.cz/item/CS_URS_2022_01/919311112"/>
    <hyperlink ref="F260" r:id="rId33" display="https://podminky.urs.cz/item/CS_URS_2022_01/919511112"/>
    <hyperlink ref="F266" r:id="rId34" display="https://podminky.urs.cz/item/CS_URS_2022_01/919735114"/>
    <hyperlink ref="F271" r:id="rId35" display="https://podminky.urs.cz/item/CS_URS_2022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5"/>
      <c r="C3" s="126"/>
      <c r="D3" s="126"/>
      <c r="E3" s="126"/>
      <c r="F3" s="126"/>
      <c r="G3" s="126"/>
      <c r="H3" s="21"/>
    </row>
    <row r="4" s="1" customFormat="1" ht="24.96" customHeight="1">
      <c r="B4" s="21"/>
      <c r="C4" s="127" t="s">
        <v>482</v>
      </c>
      <c r="H4" s="21"/>
    </row>
    <row r="5" s="1" customFormat="1" ht="12" customHeight="1">
      <c r="B5" s="21"/>
      <c r="C5" s="266" t="s">
        <v>13</v>
      </c>
      <c r="D5" s="136" t="s">
        <v>14</v>
      </c>
      <c r="E5" s="1"/>
      <c r="F5" s="1"/>
      <c r="H5" s="21"/>
    </row>
    <row r="6" s="1" customFormat="1" ht="36.96" customHeight="1">
      <c r="B6" s="21"/>
      <c r="C6" s="267" t="s">
        <v>16</v>
      </c>
      <c r="D6" s="268" t="s">
        <v>17</v>
      </c>
      <c r="E6" s="1"/>
      <c r="F6" s="1"/>
      <c r="H6" s="21"/>
    </row>
    <row r="7" s="1" customFormat="1" ht="16.5" customHeight="1">
      <c r="B7" s="21"/>
      <c r="C7" s="129" t="s">
        <v>23</v>
      </c>
      <c r="D7" s="133" t="str">
        <f>'Rekapitulace stavby'!AN8</f>
        <v>1. 6. 2022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2"/>
      <c r="B9" s="269"/>
      <c r="C9" s="270" t="s">
        <v>50</v>
      </c>
      <c r="D9" s="271" t="s">
        <v>51</v>
      </c>
      <c r="E9" s="271" t="s">
        <v>99</v>
      </c>
      <c r="F9" s="272" t="s">
        <v>483</v>
      </c>
      <c r="G9" s="172"/>
      <c r="H9" s="269"/>
    </row>
    <row r="10" s="2" customFormat="1" ht="26.4" customHeight="1">
      <c r="A10" s="39"/>
      <c r="B10" s="45"/>
      <c r="C10" s="273" t="s">
        <v>14</v>
      </c>
      <c r="D10" s="273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74" t="s">
        <v>76</v>
      </c>
      <c r="D11" s="275" t="s">
        <v>77</v>
      </c>
      <c r="E11" s="276" t="s">
        <v>19</v>
      </c>
      <c r="F11" s="277">
        <v>22</v>
      </c>
      <c r="G11" s="39"/>
      <c r="H11" s="45"/>
    </row>
    <row r="12" s="2" customFormat="1" ht="16.8" customHeight="1">
      <c r="A12" s="39"/>
      <c r="B12" s="45"/>
      <c r="C12" s="278" t="s">
        <v>76</v>
      </c>
      <c r="D12" s="278" t="s">
        <v>317</v>
      </c>
      <c r="E12" s="18" t="s">
        <v>19</v>
      </c>
      <c r="F12" s="279">
        <v>22</v>
      </c>
      <c r="G12" s="39"/>
      <c r="H12" s="45"/>
    </row>
    <row r="13" s="2" customFormat="1" ht="7.44" customHeight="1">
      <c r="A13" s="39"/>
      <c r="B13" s="152"/>
      <c r="C13" s="153"/>
      <c r="D13" s="153"/>
      <c r="E13" s="153"/>
      <c r="F13" s="153"/>
      <c r="G13" s="153"/>
      <c r="H13" s="45"/>
    </row>
    <row r="14" s="2" customFormat="1">
      <c r="A14" s="39"/>
      <c r="B14" s="39"/>
      <c r="C14" s="39"/>
      <c r="D14" s="39"/>
      <c r="E14" s="39"/>
      <c r="F14" s="39"/>
      <c r="G14" s="39"/>
      <c r="H14" s="39"/>
    </row>
  </sheetData>
  <sheetProtection sheet="1" formatColumns="0" formatRows="0" objects="1" scenarios="1" spinCount="100000" saltValue="9A/u2+yYdM1qs6QwnQggZw2aSPxAa2rloTXEblqhtO1xDTzC+HVujndsRwKVGq8Er6xnfhbEPtUcuG/jnFbizA==" hashValue="YuPOGjnp3gbONWm/ekfuz4GOFT5f1PKs1vPSUvJahtfkE24ovEwnhbrp33H9nymOom/MvssLkXXGqGVhiY5EK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484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485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486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487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488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489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490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491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492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493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494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73</v>
      </c>
      <c r="F18" s="291" t="s">
        <v>495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496</v>
      </c>
      <c r="F19" s="291" t="s">
        <v>497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498</v>
      </c>
      <c r="F20" s="291" t="s">
        <v>499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500</v>
      </c>
      <c r="F21" s="291" t="s">
        <v>501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403</v>
      </c>
      <c r="F22" s="291" t="s">
        <v>502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503</v>
      </c>
      <c r="F23" s="291" t="s">
        <v>504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505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506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507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508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509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510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511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512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513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98</v>
      </c>
      <c r="F36" s="291"/>
      <c r="G36" s="291" t="s">
        <v>514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515</v>
      </c>
      <c r="F37" s="291"/>
      <c r="G37" s="291" t="s">
        <v>516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50</v>
      </c>
      <c r="F38" s="291"/>
      <c r="G38" s="291" t="s">
        <v>517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51</v>
      </c>
      <c r="F39" s="291"/>
      <c r="G39" s="291" t="s">
        <v>518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99</v>
      </c>
      <c r="F40" s="291"/>
      <c r="G40" s="291" t="s">
        <v>519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100</v>
      </c>
      <c r="F41" s="291"/>
      <c r="G41" s="291" t="s">
        <v>520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521</v>
      </c>
      <c r="F42" s="291"/>
      <c r="G42" s="291" t="s">
        <v>522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523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524</v>
      </c>
      <c r="F44" s="291"/>
      <c r="G44" s="291" t="s">
        <v>525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102</v>
      </c>
      <c r="F45" s="291"/>
      <c r="G45" s="291" t="s">
        <v>526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527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528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529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530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531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532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533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534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535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536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537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538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539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540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541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542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543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544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545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546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547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548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549</v>
      </c>
      <c r="D76" s="309"/>
      <c r="E76" s="309"/>
      <c r="F76" s="309" t="s">
        <v>550</v>
      </c>
      <c r="G76" s="310"/>
      <c r="H76" s="309" t="s">
        <v>51</v>
      </c>
      <c r="I76" s="309" t="s">
        <v>54</v>
      </c>
      <c r="J76" s="309" t="s">
        <v>551</v>
      </c>
      <c r="K76" s="308"/>
    </row>
    <row r="77" s="1" customFormat="1" ht="17.25" customHeight="1">
      <c r="B77" s="306"/>
      <c r="C77" s="311" t="s">
        <v>552</v>
      </c>
      <c r="D77" s="311"/>
      <c r="E77" s="311"/>
      <c r="F77" s="312" t="s">
        <v>553</v>
      </c>
      <c r="G77" s="313"/>
      <c r="H77" s="311"/>
      <c r="I77" s="311"/>
      <c r="J77" s="311" t="s">
        <v>554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50</v>
      </c>
      <c r="D79" s="316"/>
      <c r="E79" s="316"/>
      <c r="F79" s="317" t="s">
        <v>555</v>
      </c>
      <c r="G79" s="318"/>
      <c r="H79" s="294" t="s">
        <v>556</v>
      </c>
      <c r="I79" s="294" t="s">
        <v>557</v>
      </c>
      <c r="J79" s="294">
        <v>20</v>
      </c>
      <c r="K79" s="308"/>
    </row>
    <row r="80" s="1" customFormat="1" ht="15" customHeight="1">
      <c r="B80" s="306"/>
      <c r="C80" s="294" t="s">
        <v>558</v>
      </c>
      <c r="D80" s="294"/>
      <c r="E80" s="294"/>
      <c r="F80" s="317" t="s">
        <v>555</v>
      </c>
      <c r="G80" s="318"/>
      <c r="H80" s="294" t="s">
        <v>559</v>
      </c>
      <c r="I80" s="294" t="s">
        <v>557</v>
      </c>
      <c r="J80" s="294">
        <v>120</v>
      </c>
      <c r="K80" s="308"/>
    </row>
    <row r="81" s="1" customFormat="1" ht="15" customHeight="1">
      <c r="B81" s="319"/>
      <c r="C81" s="294" t="s">
        <v>560</v>
      </c>
      <c r="D81" s="294"/>
      <c r="E81" s="294"/>
      <c r="F81" s="317" t="s">
        <v>561</v>
      </c>
      <c r="G81" s="318"/>
      <c r="H81" s="294" t="s">
        <v>562</v>
      </c>
      <c r="I81" s="294" t="s">
        <v>557</v>
      </c>
      <c r="J81" s="294">
        <v>50</v>
      </c>
      <c r="K81" s="308"/>
    </row>
    <row r="82" s="1" customFormat="1" ht="15" customHeight="1">
      <c r="B82" s="319"/>
      <c r="C82" s="294" t="s">
        <v>563</v>
      </c>
      <c r="D82" s="294"/>
      <c r="E82" s="294"/>
      <c r="F82" s="317" t="s">
        <v>555</v>
      </c>
      <c r="G82" s="318"/>
      <c r="H82" s="294" t="s">
        <v>564</v>
      </c>
      <c r="I82" s="294" t="s">
        <v>565</v>
      </c>
      <c r="J82" s="294"/>
      <c r="K82" s="308"/>
    </row>
    <row r="83" s="1" customFormat="1" ht="15" customHeight="1">
      <c r="B83" s="319"/>
      <c r="C83" s="320" t="s">
        <v>566</v>
      </c>
      <c r="D83" s="320"/>
      <c r="E83" s="320"/>
      <c r="F83" s="321" t="s">
        <v>561</v>
      </c>
      <c r="G83" s="320"/>
      <c r="H83" s="320" t="s">
        <v>567</v>
      </c>
      <c r="I83" s="320" t="s">
        <v>557</v>
      </c>
      <c r="J83" s="320">
        <v>15</v>
      </c>
      <c r="K83" s="308"/>
    </row>
    <row r="84" s="1" customFormat="1" ht="15" customHeight="1">
      <c r="B84" s="319"/>
      <c r="C84" s="320" t="s">
        <v>568</v>
      </c>
      <c r="D84" s="320"/>
      <c r="E84" s="320"/>
      <c r="F84" s="321" t="s">
        <v>561</v>
      </c>
      <c r="G84" s="320"/>
      <c r="H84" s="320" t="s">
        <v>569</v>
      </c>
      <c r="I84" s="320" t="s">
        <v>557</v>
      </c>
      <c r="J84" s="320">
        <v>15</v>
      </c>
      <c r="K84" s="308"/>
    </row>
    <row r="85" s="1" customFormat="1" ht="15" customHeight="1">
      <c r="B85" s="319"/>
      <c r="C85" s="320" t="s">
        <v>570</v>
      </c>
      <c r="D85" s="320"/>
      <c r="E85" s="320"/>
      <c r="F85" s="321" t="s">
        <v>561</v>
      </c>
      <c r="G85" s="320"/>
      <c r="H85" s="320" t="s">
        <v>571</v>
      </c>
      <c r="I85" s="320" t="s">
        <v>557</v>
      </c>
      <c r="J85" s="320">
        <v>20</v>
      </c>
      <c r="K85" s="308"/>
    </row>
    <row r="86" s="1" customFormat="1" ht="15" customHeight="1">
      <c r="B86" s="319"/>
      <c r="C86" s="320" t="s">
        <v>572</v>
      </c>
      <c r="D86" s="320"/>
      <c r="E86" s="320"/>
      <c r="F86" s="321" t="s">
        <v>561</v>
      </c>
      <c r="G86" s="320"/>
      <c r="H86" s="320" t="s">
        <v>573</v>
      </c>
      <c r="I86" s="320" t="s">
        <v>557</v>
      </c>
      <c r="J86" s="320">
        <v>20</v>
      </c>
      <c r="K86" s="308"/>
    </row>
    <row r="87" s="1" customFormat="1" ht="15" customHeight="1">
      <c r="B87" s="319"/>
      <c r="C87" s="294" t="s">
        <v>574</v>
      </c>
      <c r="D87" s="294"/>
      <c r="E87" s="294"/>
      <c r="F87" s="317" t="s">
        <v>561</v>
      </c>
      <c r="G87" s="318"/>
      <c r="H87" s="294" t="s">
        <v>575</v>
      </c>
      <c r="I87" s="294" t="s">
        <v>557</v>
      </c>
      <c r="J87" s="294">
        <v>50</v>
      </c>
      <c r="K87" s="308"/>
    </row>
    <row r="88" s="1" customFormat="1" ht="15" customHeight="1">
      <c r="B88" s="319"/>
      <c r="C88" s="294" t="s">
        <v>576</v>
      </c>
      <c r="D88" s="294"/>
      <c r="E88" s="294"/>
      <c r="F88" s="317" t="s">
        <v>561</v>
      </c>
      <c r="G88" s="318"/>
      <c r="H88" s="294" t="s">
        <v>577</v>
      </c>
      <c r="I88" s="294" t="s">
        <v>557</v>
      </c>
      <c r="J88" s="294">
        <v>20</v>
      </c>
      <c r="K88" s="308"/>
    </row>
    <row r="89" s="1" customFormat="1" ht="15" customHeight="1">
      <c r="B89" s="319"/>
      <c r="C89" s="294" t="s">
        <v>578</v>
      </c>
      <c r="D89" s="294"/>
      <c r="E89" s="294"/>
      <c r="F89" s="317" t="s">
        <v>561</v>
      </c>
      <c r="G89" s="318"/>
      <c r="H89" s="294" t="s">
        <v>579</v>
      </c>
      <c r="I89" s="294" t="s">
        <v>557</v>
      </c>
      <c r="J89" s="294">
        <v>20</v>
      </c>
      <c r="K89" s="308"/>
    </row>
    <row r="90" s="1" customFormat="1" ht="15" customHeight="1">
      <c r="B90" s="319"/>
      <c r="C90" s="294" t="s">
        <v>580</v>
      </c>
      <c r="D90" s="294"/>
      <c r="E90" s="294"/>
      <c r="F90" s="317" t="s">
        <v>561</v>
      </c>
      <c r="G90" s="318"/>
      <c r="H90" s="294" t="s">
        <v>581</v>
      </c>
      <c r="I90" s="294" t="s">
        <v>557</v>
      </c>
      <c r="J90" s="294">
        <v>50</v>
      </c>
      <c r="K90" s="308"/>
    </row>
    <row r="91" s="1" customFormat="1" ht="15" customHeight="1">
      <c r="B91" s="319"/>
      <c r="C91" s="294" t="s">
        <v>582</v>
      </c>
      <c r="D91" s="294"/>
      <c r="E91" s="294"/>
      <c r="F91" s="317" t="s">
        <v>561</v>
      </c>
      <c r="G91" s="318"/>
      <c r="H91" s="294" t="s">
        <v>582</v>
      </c>
      <c r="I91" s="294" t="s">
        <v>557</v>
      </c>
      <c r="J91" s="294">
        <v>50</v>
      </c>
      <c r="K91" s="308"/>
    </row>
    <row r="92" s="1" customFormat="1" ht="15" customHeight="1">
      <c r="B92" s="319"/>
      <c r="C92" s="294" t="s">
        <v>583</v>
      </c>
      <c r="D92" s="294"/>
      <c r="E92" s="294"/>
      <c r="F92" s="317" t="s">
        <v>561</v>
      </c>
      <c r="G92" s="318"/>
      <c r="H92" s="294" t="s">
        <v>584</v>
      </c>
      <c r="I92" s="294" t="s">
        <v>557</v>
      </c>
      <c r="J92" s="294">
        <v>255</v>
      </c>
      <c r="K92" s="308"/>
    </row>
    <row r="93" s="1" customFormat="1" ht="15" customHeight="1">
      <c r="B93" s="319"/>
      <c r="C93" s="294" t="s">
        <v>585</v>
      </c>
      <c r="D93" s="294"/>
      <c r="E93" s="294"/>
      <c r="F93" s="317" t="s">
        <v>555</v>
      </c>
      <c r="G93" s="318"/>
      <c r="H93" s="294" t="s">
        <v>586</v>
      </c>
      <c r="I93" s="294" t="s">
        <v>587</v>
      </c>
      <c r="J93" s="294"/>
      <c r="K93" s="308"/>
    </row>
    <row r="94" s="1" customFormat="1" ht="15" customHeight="1">
      <c r="B94" s="319"/>
      <c r="C94" s="294" t="s">
        <v>588</v>
      </c>
      <c r="D94" s="294"/>
      <c r="E94" s="294"/>
      <c r="F94" s="317" t="s">
        <v>555</v>
      </c>
      <c r="G94" s="318"/>
      <c r="H94" s="294" t="s">
        <v>589</v>
      </c>
      <c r="I94" s="294" t="s">
        <v>590</v>
      </c>
      <c r="J94" s="294"/>
      <c r="K94" s="308"/>
    </row>
    <row r="95" s="1" customFormat="1" ht="15" customHeight="1">
      <c r="B95" s="319"/>
      <c r="C95" s="294" t="s">
        <v>591</v>
      </c>
      <c r="D95" s="294"/>
      <c r="E95" s="294"/>
      <c r="F95" s="317" t="s">
        <v>555</v>
      </c>
      <c r="G95" s="318"/>
      <c r="H95" s="294" t="s">
        <v>591</v>
      </c>
      <c r="I95" s="294" t="s">
        <v>590</v>
      </c>
      <c r="J95" s="294"/>
      <c r="K95" s="308"/>
    </row>
    <row r="96" s="1" customFormat="1" ht="15" customHeight="1">
      <c r="B96" s="319"/>
      <c r="C96" s="294" t="s">
        <v>35</v>
      </c>
      <c r="D96" s="294"/>
      <c r="E96" s="294"/>
      <c r="F96" s="317" t="s">
        <v>555</v>
      </c>
      <c r="G96" s="318"/>
      <c r="H96" s="294" t="s">
        <v>592</v>
      </c>
      <c r="I96" s="294" t="s">
        <v>590</v>
      </c>
      <c r="J96" s="294"/>
      <c r="K96" s="308"/>
    </row>
    <row r="97" s="1" customFormat="1" ht="15" customHeight="1">
      <c r="B97" s="319"/>
      <c r="C97" s="294" t="s">
        <v>45</v>
      </c>
      <c r="D97" s="294"/>
      <c r="E97" s="294"/>
      <c r="F97" s="317" t="s">
        <v>555</v>
      </c>
      <c r="G97" s="318"/>
      <c r="H97" s="294" t="s">
        <v>593</v>
      </c>
      <c r="I97" s="294" t="s">
        <v>590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594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549</v>
      </c>
      <c r="D103" s="309"/>
      <c r="E103" s="309"/>
      <c r="F103" s="309" t="s">
        <v>550</v>
      </c>
      <c r="G103" s="310"/>
      <c r="H103" s="309" t="s">
        <v>51</v>
      </c>
      <c r="I103" s="309" t="s">
        <v>54</v>
      </c>
      <c r="J103" s="309" t="s">
        <v>551</v>
      </c>
      <c r="K103" s="308"/>
    </row>
    <row r="104" s="1" customFormat="1" ht="17.25" customHeight="1">
      <c r="B104" s="306"/>
      <c r="C104" s="311" t="s">
        <v>552</v>
      </c>
      <c r="D104" s="311"/>
      <c r="E104" s="311"/>
      <c r="F104" s="312" t="s">
        <v>553</v>
      </c>
      <c r="G104" s="313"/>
      <c r="H104" s="311"/>
      <c r="I104" s="311"/>
      <c r="J104" s="311" t="s">
        <v>554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50</v>
      </c>
      <c r="D106" s="316"/>
      <c r="E106" s="316"/>
      <c r="F106" s="317" t="s">
        <v>555</v>
      </c>
      <c r="G106" s="294"/>
      <c r="H106" s="294" t="s">
        <v>595</v>
      </c>
      <c r="I106" s="294" t="s">
        <v>557</v>
      </c>
      <c r="J106" s="294">
        <v>20</v>
      </c>
      <c r="K106" s="308"/>
    </row>
    <row r="107" s="1" customFormat="1" ht="15" customHeight="1">
      <c r="B107" s="306"/>
      <c r="C107" s="294" t="s">
        <v>558</v>
      </c>
      <c r="D107" s="294"/>
      <c r="E107" s="294"/>
      <c r="F107" s="317" t="s">
        <v>555</v>
      </c>
      <c r="G107" s="294"/>
      <c r="H107" s="294" t="s">
        <v>595</v>
      </c>
      <c r="I107" s="294" t="s">
        <v>557</v>
      </c>
      <c r="J107" s="294">
        <v>120</v>
      </c>
      <c r="K107" s="308"/>
    </row>
    <row r="108" s="1" customFormat="1" ht="15" customHeight="1">
      <c r="B108" s="319"/>
      <c r="C108" s="294" t="s">
        <v>560</v>
      </c>
      <c r="D108" s="294"/>
      <c r="E108" s="294"/>
      <c r="F108" s="317" t="s">
        <v>561</v>
      </c>
      <c r="G108" s="294"/>
      <c r="H108" s="294" t="s">
        <v>595</v>
      </c>
      <c r="I108" s="294" t="s">
        <v>557</v>
      </c>
      <c r="J108" s="294">
        <v>50</v>
      </c>
      <c r="K108" s="308"/>
    </row>
    <row r="109" s="1" customFormat="1" ht="15" customHeight="1">
      <c r="B109" s="319"/>
      <c r="C109" s="294" t="s">
        <v>563</v>
      </c>
      <c r="D109" s="294"/>
      <c r="E109" s="294"/>
      <c r="F109" s="317" t="s">
        <v>555</v>
      </c>
      <c r="G109" s="294"/>
      <c r="H109" s="294" t="s">
        <v>595</v>
      </c>
      <c r="I109" s="294" t="s">
        <v>565</v>
      </c>
      <c r="J109" s="294"/>
      <c r="K109" s="308"/>
    </row>
    <row r="110" s="1" customFormat="1" ht="15" customHeight="1">
      <c r="B110" s="319"/>
      <c r="C110" s="294" t="s">
        <v>574</v>
      </c>
      <c r="D110" s="294"/>
      <c r="E110" s="294"/>
      <c r="F110" s="317" t="s">
        <v>561</v>
      </c>
      <c r="G110" s="294"/>
      <c r="H110" s="294" t="s">
        <v>595</v>
      </c>
      <c r="I110" s="294" t="s">
        <v>557</v>
      </c>
      <c r="J110" s="294">
        <v>50</v>
      </c>
      <c r="K110" s="308"/>
    </row>
    <row r="111" s="1" customFormat="1" ht="15" customHeight="1">
      <c r="B111" s="319"/>
      <c r="C111" s="294" t="s">
        <v>582</v>
      </c>
      <c r="D111" s="294"/>
      <c r="E111" s="294"/>
      <c r="F111" s="317" t="s">
        <v>561</v>
      </c>
      <c r="G111" s="294"/>
      <c r="H111" s="294" t="s">
        <v>595</v>
      </c>
      <c r="I111" s="294" t="s">
        <v>557</v>
      </c>
      <c r="J111" s="294">
        <v>50</v>
      </c>
      <c r="K111" s="308"/>
    </row>
    <row r="112" s="1" customFormat="1" ht="15" customHeight="1">
      <c r="B112" s="319"/>
      <c r="C112" s="294" t="s">
        <v>580</v>
      </c>
      <c r="D112" s="294"/>
      <c r="E112" s="294"/>
      <c r="F112" s="317" t="s">
        <v>561</v>
      </c>
      <c r="G112" s="294"/>
      <c r="H112" s="294" t="s">
        <v>595</v>
      </c>
      <c r="I112" s="294" t="s">
        <v>557</v>
      </c>
      <c r="J112" s="294">
        <v>50</v>
      </c>
      <c r="K112" s="308"/>
    </row>
    <row r="113" s="1" customFormat="1" ht="15" customHeight="1">
      <c r="B113" s="319"/>
      <c r="C113" s="294" t="s">
        <v>50</v>
      </c>
      <c r="D113" s="294"/>
      <c r="E113" s="294"/>
      <c r="F113" s="317" t="s">
        <v>555</v>
      </c>
      <c r="G113" s="294"/>
      <c r="H113" s="294" t="s">
        <v>596</v>
      </c>
      <c r="I113" s="294" t="s">
        <v>557</v>
      </c>
      <c r="J113" s="294">
        <v>20</v>
      </c>
      <c r="K113" s="308"/>
    </row>
    <row r="114" s="1" customFormat="1" ht="15" customHeight="1">
      <c r="B114" s="319"/>
      <c r="C114" s="294" t="s">
        <v>597</v>
      </c>
      <c r="D114" s="294"/>
      <c r="E114" s="294"/>
      <c r="F114" s="317" t="s">
        <v>555</v>
      </c>
      <c r="G114" s="294"/>
      <c r="H114" s="294" t="s">
        <v>598</v>
      </c>
      <c r="I114" s="294" t="s">
        <v>557</v>
      </c>
      <c r="J114" s="294">
        <v>120</v>
      </c>
      <c r="K114" s="308"/>
    </row>
    <row r="115" s="1" customFormat="1" ht="15" customHeight="1">
      <c r="B115" s="319"/>
      <c r="C115" s="294" t="s">
        <v>35</v>
      </c>
      <c r="D115" s="294"/>
      <c r="E115" s="294"/>
      <c r="F115" s="317" t="s">
        <v>555</v>
      </c>
      <c r="G115" s="294"/>
      <c r="H115" s="294" t="s">
        <v>599</v>
      </c>
      <c r="I115" s="294" t="s">
        <v>590</v>
      </c>
      <c r="J115" s="294"/>
      <c r="K115" s="308"/>
    </row>
    <row r="116" s="1" customFormat="1" ht="15" customHeight="1">
      <c r="B116" s="319"/>
      <c r="C116" s="294" t="s">
        <v>45</v>
      </c>
      <c r="D116" s="294"/>
      <c r="E116" s="294"/>
      <c r="F116" s="317" t="s">
        <v>555</v>
      </c>
      <c r="G116" s="294"/>
      <c r="H116" s="294" t="s">
        <v>600</v>
      </c>
      <c r="I116" s="294" t="s">
        <v>590</v>
      </c>
      <c r="J116" s="294"/>
      <c r="K116" s="308"/>
    </row>
    <row r="117" s="1" customFormat="1" ht="15" customHeight="1">
      <c r="B117" s="319"/>
      <c r="C117" s="294" t="s">
        <v>54</v>
      </c>
      <c r="D117" s="294"/>
      <c r="E117" s="294"/>
      <c r="F117" s="317" t="s">
        <v>555</v>
      </c>
      <c r="G117" s="294"/>
      <c r="H117" s="294" t="s">
        <v>601</v>
      </c>
      <c r="I117" s="294" t="s">
        <v>602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603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549</v>
      </c>
      <c r="D123" s="309"/>
      <c r="E123" s="309"/>
      <c r="F123" s="309" t="s">
        <v>550</v>
      </c>
      <c r="G123" s="310"/>
      <c r="H123" s="309" t="s">
        <v>51</v>
      </c>
      <c r="I123" s="309" t="s">
        <v>54</v>
      </c>
      <c r="J123" s="309" t="s">
        <v>551</v>
      </c>
      <c r="K123" s="338"/>
    </row>
    <row r="124" s="1" customFormat="1" ht="17.25" customHeight="1">
      <c r="B124" s="337"/>
      <c r="C124" s="311" t="s">
        <v>552</v>
      </c>
      <c r="D124" s="311"/>
      <c r="E124" s="311"/>
      <c r="F124" s="312" t="s">
        <v>553</v>
      </c>
      <c r="G124" s="313"/>
      <c r="H124" s="311"/>
      <c r="I124" s="311"/>
      <c r="J124" s="311" t="s">
        <v>554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558</v>
      </c>
      <c r="D126" s="316"/>
      <c r="E126" s="316"/>
      <c r="F126" s="317" t="s">
        <v>555</v>
      </c>
      <c r="G126" s="294"/>
      <c r="H126" s="294" t="s">
        <v>595</v>
      </c>
      <c r="I126" s="294" t="s">
        <v>557</v>
      </c>
      <c r="J126" s="294">
        <v>120</v>
      </c>
      <c r="K126" s="342"/>
    </row>
    <row r="127" s="1" customFormat="1" ht="15" customHeight="1">
      <c r="B127" s="339"/>
      <c r="C127" s="294" t="s">
        <v>604</v>
      </c>
      <c r="D127" s="294"/>
      <c r="E127" s="294"/>
      <c r="F127" s="317" t="s">
        <v>555</v>
      </c>
      <c r="G127" s="294"/>
      <c r="H127" s="294" t="s">
        <v>605</v>
      </c>
      <c r="I127" s="294" t="s">
        <v>557</v>
      </c>
      <c r="J127" s="294" t="s">
        <v>606</v>
      </c>
      <c r="K127" s="342"/>
    </row>
    <row r="128" s="1" customFormat="1" ht="15" customHeight="1">
      <c r="B128" s="339"/>
      <c r="C128" s="294" t="s">
        <v>503</v>
      </c>
      <c r="D128" s="294"/>
      <c r="E128" s="294"/>
      <c r="F128" s="317" t="s">
        <v>555</v>
      </c>
      <c r="G128" s="294"/>
      <c r="H128" s="294" t="s">
        <v>607</v>
      </c>
      <c r="I128" s="294" t="s">
        <v>557</v>
      </c>
      <c r="J128" s="294" t="s">
        <v>606</v>
      </c>
      <c r="K128" s="342"/>
    </row>
    <row r="129" s="1" customFormat="1" ht="15" customHeight="1">
      <c r="B129" s="339"/>
      <c r="C129" s="294" t="s">
        <v>566</v>
      </c>
      <c r="D129" s="294"/>
      <c r="E129" s="294"/>
      <c r="F129" s="317" t="s">
        <v>561</v>
      </c>
      <c r="G129" s="294"/>
      <c r="H129" s="294" t="s">
        <v>567</v>
      </c>
      <c r="I129" s="294" t="s">
        <v>557</v>
      </c>
      <c r="J129" s="294">
        <v>15</v>
      </c>
      <c r="K129" s="342"/>
    </row>
    <row r="130" s="1" customFormat="1" ht="15" customHeight="1">
      <c r="B130" s="339"/>
      <c r="C130" s="320" t="s">
        <v>568</v>
      </c>
      <c r="D130" s="320"/>
      <c r="E130" s="320"/>
      <c r="F130" s="321" t="s">
        <v>561</v>
      </c>
      <c r="G130" s="320"/>
      <c r="H130" s="320" t="s">
        <v>569</v>
      </c>
      <c r="I130" s="320" t="s">
        <v>557</v>
      </c>
      <c r="J130" s="320">
        <v>15</v>
      </c>
      <c r="K130" s="342"/>
    </row>
    <row r="131" s="1" customFormat="1" ht="15" customHeight="1">
      <c r="B131" s="339"/>
      <c r="C131" s="320" t="s">
        <v>570</v>
      </c>
      <c r="D131" s="320"/>
      <c r="E131" s="320"/>
      <c r="F131" s="321" t="s">
        <v>561</v>
      </c>
      <c r="G131" s="320"/>
      <c r="H131" s="320" t="s">
        <v>571</v>
      </c>
      <c r="I131" s="320" t="s">
        <v>557</v>
      </c>
      <c r="J131" s="320">
        <v>20</v>
      </c>
      <c r="K131" s="342"/>
    </row>
    <row r="132" s="1" customFormat="1" ht="15" customHeight="1">
      <c r="B132" s="339"/>
      <c r="C132" s="320" t="s">
        <v>572</v>
      </c>
      <c r="D132" s="320"/>
      <c r="E132" s="320"/>
      <c r="F132" s="321" t="s">
        <v>561</v>
      </c>
      <c r="G132" s="320"/>
      <c r="H132" s="320" t="s">
        <v>573</v>
      </c>
      <c r="I132" s="320" t="s">
        <v>557</v>
      </c>
      <c r="J132" s="320">
        <v>20</v>
      </c>
      <c r="K132" s="342"/>
    </row>
    <row r="133" s="1" customFormat="1" ht="15" customHeight="1">
      <c r="B133" s="339"/>
      <c r="C133" s="294" t="s">
        <v>560</v>
      </c>
      <c r="D133" s="294"/>
      <c r="E133" s="294"/>
      <c r="F133" s="317" t="s">
        <v>561</v>
      </c>
      <c r="G133" s="294"/>
      <c r="H133" s="294" t="s">
        <v>595</v>
      </c>
      <c r="I133" s="294" t="s">
        <v>557</v>
      </c>
      <c r="J133" s="294">
        <v>50</v>
      </c>
      <c r="K133" s="342"/>
    </row>
    <row r="134" s="1" customFormat="1" ht="15" customHeight="1">
      <c r="B134" s="339"/>
      <c r="C134" s="294" t="s">
        <v>574</v>
      </c>
      <c r="D134" s="294"/>
      <c r="E134" s="294"/>
      <c r="F134" s="317" t="s">
        <v>561</v>
      </c>
      <c r="G134" s="294"/>
      <c r="H134" s="294" t="s">
        <v>595</v>
      </c>
      <c r="I134" s="294" t="s">
        <v>557</v>
      </c>
      <c r="J134" s="294">
        <v>50</v>
      </c>
      <c r="K134" s="342"/>
    </row>
    <row r="135" s="1" customFormat="1" ht="15" customHeight="1">
      <c r="B135" s="339"/>
      <c r="C135" s="294" t="s">
        <v>580</v>
      </c>
      <c r="D135" s="294"/>
      <c r="E135" s="294"/>
      <c r="F135" s="317" t="s">
        <v>561</v>
      </c>
      <c r="G135" s="294"/>
      <c r="H135" s="294" t="s">
        <v>595</v>
      </c>
      <c r="I135" s="294" t="s">
        <v>557</v>
      </c>
      <c r="J135" s="294">
        <v>50</v>
      </c>
      <c r="K135" s="342"/>
    </row>
    <row r="136" s="1" customFormat="1" ht="15" customHeight="1">
      <c r="B136" s="339"/>
      <c r="C136" s="294" t="s">
        <v>582</v>
      </c>
      <c r="D136" s="294"/>
      <c r="E136" s="294"/>
      <c r="F136" s="317" t="s">
        <v>561</v>
      </c>
      <c r="G136" s="294"/>
      <c r="H136" s="294" t="s">
        <v>595</v>
      </c>
      <c r="I136" s="294" t="s">
        <v>557</v>
      </c>
      <c r="J136" s="294">
        <v>50</v>
      </c>
      <c r="K136" s="342"/>
    </row>
    <row r="137" s="1" customFormat="1" ht="15" customHeight="1">
      <c r="B137" s="339"/>
      <c r="C137" s="294" t="s">
        <v>583</v>
      </c>
      <c r="D137" s="294"/>
      <c r="E137" s="294"/>
      <c r="F137" s="317" t="s">
        <v>561</v>
      </c>
      <c r="G137" s="294"/>
      <c r="H137" s="294" t="s">
        <v>608</v>
      </c>
      <c r="I137" s="294" t="s">
        <v>557</v>
      </c>
      <c r="J137" s="294">
        <v>255</v>
      </c>
      <c r="K137" s="342"/>
    </row>
    <row r="138" s="1" customFormat="1" ht="15" customHeight="1">
      <c r="B138" s="339"/>
      <c r="C138" s="294" t="s">
        <v>585</v>
      </c>
      <c r="D138" s="294"/>
      <c r="E138" s="294"/>
      <c r="F138" s="317" t="s">
        <v>555</v>
      </c>
      <c r="G138" s="294"/>
      <c r="H138" s="294" t="s">
        <v>609</v>
      </c>
      <c r="I138" s="294" t="s">
        <v>587</v>
      </c>
      <c r="J138" s="294"/>
      <c r="K138" s="342"/>
    </row>
    <row r="139" s="1" customFormat="1" ht="15" customHeight="1">
      <c r="B139" s="339"/>
      <c r="C139" s="294" t="s">
        <v>588</v>
      </c>
      <c r="D139" s="294"/>
      <c r="E139" s="294"/>
      <c r="F139" s="317" t="s">
        <v>555</v>
      </c>
      <c r="G139" s="294"/>
      <c r="H139" s="294" t="s">
        <v>610</v>
      </c>
      <c r="I139" s="294" t="s">
        <v>590</v>
      </c>
      <c r="J139" s="294"/>
      <c r="K139" s="342"/>
    </row>
    <row r="140" s="1" customFormat="1" ht="15" customHeight="1">
      <c r="B140" s="339"/>
      <c r="C140" s="294" t="s">
        <v>591</v>
      </c>
      <c r="D140" s="294"/>
      <c r="E140" s="294"/>
      <c r="F140" s="317" t="s">
        <v>555</v>
      </c>
      <c r="G140" s="294"/>
      <c r="H140" s="294" t="s">
        <v>591</v>
      </c>
      <c r="I140" s="294" t="s">
        <v>590</v>
      </c>
      <c r="J140" s="294"/>
      <c r="K140" s="342"/>
    </row>
    <row r="141" s="1" customFormat="1" ht="15" customHeight="1">
      <c r="B141" s="339"/>
      <c r="C141" s="294" t="s">
        <v>35</v>
      </c>
      <c r="D141" s="294"/>
      <c r="E141" s="294"/>
      <c r="F141" s="317" t="s">
        <v>555</v>
      </c>
      <c r="G141" s="294"/>
      <c r="H141" s="294" t="s">
        <v>611</v>
      </c>
      <c r="I141" s="294" t="s">
        <v>590</v>
      </c>
      <c r="J141" s="294"/>
      <c r="K141" s="342"/>
    </row>
    <row r="142" s="1" customFormat="1" ht="15" customHeight="1">
      <c r="B142" s="339"/>
      <c r="C142" s="294" t="s">
        <v>612</v>
      </c>
      <c r="D142" s="294"/>
      <c r="E142" s="294"/>
      <c r="F142" s="317" t="s">
        <v>555</v>
      </c>
      <c r="G142" s="294"/>
      <c r="H142" s="294" t="s">
        <v>613</v>
      </c>
      <c r="I142" s="294" t="s">
        <v>590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614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549</v>
      </c>
      <c r="D148" s="309"/>
      <c r="E148" s="309"/>
      <c r="F148" s="309" t="s">
        <v>550</v>
      </c>
      <c r="G148" s="310"/>
      <c r="H148" s="309" t="s">
        <v>51</v>
      </c>
      <c r="I148" s="309" t="s">
        <v>54</v>
      </c>
      <c r="J148" s="309" t="s">
        <v>551</v>
      </c>
      <c r="K148" s="308"/>
    </row>
    <row r="149" s="1" customFormat="1" ht="17.25" customHeight="1">
      <c r="B149" s="306"/>
      <c r="C149" s="311" t="s">
        <v>552</v>
      </c>
      <c r="D149" s="311"/>
      <c r="E149" s="311"/>
      <c r="F149" s="312" t="s">
        <v>553</v>
      </c>
      <c r="G149" s="313"/>
      <c r="H149" s="311"/>
      <c r="I149" s="311"/>
      <c r="J149" s="311" t="s">
        <v>554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558</v>
      </c>
      <c r="D151" s="294"/>
      <c r="E151" s="294"/>
      <c r="F151" s="347" t="s">
        <v>555</v>
      </c>
      <c r="G151" s="294"/>
      <c r="H151" s="346" t="s">
        <v>595</v>
      </c>
      <c r="I151" s="346" t="s">
        <v>557</v>
      </c>
      <c r="J151" s="346">
        <v>120</v>
      </c>
      <c r="K151" s="342"/>
    </row>
    <row r="152" s="1" customFormat="1" ht="15" customHeight="1">
      <c r="B152" s="319"/>
      <c r="C152" s="346" t="s">
        <v>604</v>
      </c>
      <c r="D152" s="294"/>
      <c r="E152" s="294"/>
      <c r="F152" s="347" t="s">
        <v>555</v>
      </c>
      <c r="G152" s="294"/>
      <c r="H152" s="346" t="s">
        <v>615</v>
      </c>
      <c r="I152" s="346" t="s">
        <v>557</v>
      </c>
      <c r="J152" s="346" t="s">
        <v>606</v>
      </c>
      <c r="K152" s="342"/>
    </row>
    <row r="153" s="1" customFormat="1" ht="15" customHeight="1">
      <c r="B153" s="319"/>
      <c r="C153" s="346" t="s">
        <v>503</v>
      </c>
      <c r="D153" s="294"/>
      <c r="E153" s="294"/>
      <c r="F153" s="347" t="s">
        <v>555</v>
      </c>
      <c r="G153" s="294"/>
      <c r="H153" s="346" t="s">
        <v>616</v>
      </c>
      <c r="I153" s="346" t="s">
        <v>557</v>
      </c>
      <c r="J153" s="346" t="s">
        <v>606</v>
      </c>
      <c r="K153" s="342"/>
    </row>
    <row r="154" s="1" customFormat="1" ht="15" customHeight="1">
      <c r="B154" s="319"/>
      <c r="C154" s="346" t="s">
        <v>560</v>
      </c>
      <c r="D154" s="294"/>
      <c r="E154" s="294"/>
      <c r="F154" s="347" t="s">
        <v>561</v>
      </c>
      <c r="G154" s="294"/>
      <c r="H154" s="346" t="s">
        <v>595</v>
      </c>
      <c r="I154" s="346" t="s">
        <v>557</v>
      </c>
      <c r="J154" s="346">
        <v>50</v>
      </c>
      <c r="K154" s="342"/>
    </row>
    <row r="155" s="1" customFormat="1" ht="15" customHeight="1">
      <c r="B155" s="319"/>
      <c r="C155" s="346" t="s">
        <v>563</v>
      </c>
      <c r="D155" s="294"/>
      <c r="E155" s="294"/>
      <c r="F155" s="347" t="s">
        <v>555</v>
      </c>
      <c r="G155" s="294"/>
      <c r="H155" s="346" t="s">
        <v>595</v>
      </c>
      <c r="I155" s="346" t="s">
        <v>565</v>
      </c>
      <c r="J155" s="346"/>
      <c r="K155" s="342"/>
    </row>
    <row r="156" s="1" customFormat="1" ht="15" customHeight="1">
      <c r="B156" s="319"/>
      <c r="C156" s="346" t="s">
        <v>574</v>
      </c>
      <c r="D156" s="294"/>
      <c r="E156" s="294"/>
      <c r="F156" s="347" t="s">
        <v>561</v>
      </c>
      <c r="G156" s="294"/>
      <c r="H156" s="346" t="s">
        <v>595</v>
      </c>
      <c r="I156" s="346" t="s">
        <v>557</v>
      </c>
      <c r="J156" s="346">
        <v>50</v>
      </c>
      <c r="K156" s="342"/>
    </row>
    <row r="157" s="1" customFormat="1" ht="15" customHeight="1">
      <c r="B157" s="319"/>
      <c r="C157" s="346" t="s">
        <v>582</v>
      </c>
      <c r="D157" s="294"/>
      <c r="E157" s="294"/>
      <c r="F157" s="347" t="s">
        <v>561</v>
      </c>
      <c r="G157" s="294"/>
      <c r="H157" s="346" t="s">
        <v>595</v>
      </c>
      <c r="I157" s="346" t="s">
        <v>557</v>
      </c>
      <c r="J157" s="346">
        <v>50</v>
      </c>
      <c r="K157" s="342"/>
    </row>
    <row r="158" s="1" customFormat="1" ht="15" customHeight="1">
      <c r="B158" s="319"/>
      <c r="C158" s="346" t="s">
        <v>580</v>
      </c>
      <c r="D158" s="294"/>
      <c r="E158" s="294"/>
      <c r="F158" s="347" t="s">
        <v>561</v>
      </c>
      <c r="G158" s="294"/>
      <c r="H158" s="346" t="s">
        <v>595</v>
      </c>
      <c r="I158" s="346" t="s">
        <v>557</v>
      </c>
      <c r="J158" s="346">
        <v>50</v>
      </c>
      <c r="K158" s="342"/>
    </row>
    <row r="159" s="1" customFormat="1" ht="15" customHeight="1">
      <c r="B159" s="319"/>
      <c r="C159" s="346" t="s">
        <v>82</v>
      </c>
      <c r="D159" s="294"/>
      <c r="E159" s="294"/>
      <c r="F159" s="347" t="s">
        <v>555</v>
      </c>
      <c r="G159" s="294"/>
      <c r="H159" s="346" t="s">
        <v>617</v>
      </c>
      <c r="I159" s="346" t="s">
        <v>557</v>
      </c>
      <c r="J159" s="346" t="s">
        <v>618</v>
      </c>
      <c r="K159" s="342"/>
    </row>
    <row r="160" s="1" customFormat="1" ht="15" customHeight="1">
      <c r="B160" s="319"/>
      <c r="C160" s="346" t="s">
        <v>619</v>
      </c>
      <c r="D160" s="294"/>
      <c r="E160" s="294"/>
      <c r="F160" s="347" t="s">
        <v>555</v>
      </c>
      <c r="G160" s="294"/>
      <c r="H160" s="346" t="s">
        <v>620</v>
      </c>
      <c r="I160" s="346" t="s">
        <v>590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621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549</v>
      </c>
      <c r="D166" s="309"/>
      <c r="E166" s="309"/>
      <c r="F166" s="309" t="s">
        <v>550</v>
      </c>
      <c r="G166" s="351"/>
      <c r="H166" s="352" t="s">
        <v>51</v>
      </c>
      <c r="I166" s="352" t="s">
        <v>54</v>
      </c>
      <c r="J166" s="309" t="s">
        <v>551</v>
      </c>
      <c r="K166" s="286"/>
    </row>
    <row r="167" s="1" customFormat="1" ht="17.25" customHeight="1">
      <c r="B167" s="287"/>
      <c r="C167" s="311" t="s">
        <v>552</v>
      </c>
      <c r="D167" s="311"/>
      <c r="E167" s="311"/>
      <c r="F167" s="312" t="s">
        <v>553</v>
      </c>
      <c r="G167" s="353"/>
      <c r="H167" s="354"/>
      <c r="I167" s="354"/>
      <c r="J167" s="311" t="s">
        <v>554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558</v>
      </c>
      <c r="D169" s="294"/>
      <c r="E169" s="294"/>
      <c r="F169" s="317" t="s">
        <v>555</v>
      </c>
      <c r="G169" s="294"/>
      <c r="H169" s="294" t="s">
        <v>595</v>
      </c>
      <c r="I169" s="294" t="s">
        <v>557</v>
      </c>
      <c r="J169" s="294">
        <v>120</v>
      </c>
      <c r="K169" s="342"/>
    </row>
    <row r="170" s="1" customFormat="1" ht="15" customHeight="1">
      <c r="B170" s="319"/>
      <c r="C170" s="294" t="s">
        <v>604</v>
      </c>
      <c r="D170" s="294"/>
      <c r="E170" s="294"/>
      <c r="F170" s="317" t="s">
        <v>555</v>
      </c>
      <c r="G170" s="294"/>
      <c r="H170" s="294" t="s">
        <v>605</v>
      </c>
      <c r="I170" s="294" t="s">
        <v>557</v>
      </c>
      <c r="J170" s="294" t="s">
        <v>606</v>
      </c>
      <c r="K170" s="342"/>
    </row>
    <row r="171" s="1" customFormat="1" ht="15" customHeight="1">
      <c r="B171" s="319"/>
      <c r="C171" s="294" t="s">
        <v>503</v>
      </c>
      <c r="D171" s="294"/>
      <c r="E171" s="294"/>
      <c r="F171" s="317" t="s">
        <v>555</v>
      </c>
      <c r="G171" s="294"/>
      <c r="H171" s="294" t="s">
        <v>622</v>
      </c>
      <c r="I171" s="294" t="s">
        <v>557</v>
      </c>
      <c r="J171" s="294" t="s">
        <v>606</v>
      </c>
      <c r="K171" s="342"/>
    </row>
    <row r="172" s="1" customFormat="1" ht="15" customHeight="1">
      <c r="B172" s="319"/>
      <c r="C172" s="294" t="s">
        <v>560</v>
      </c>
      <c r="D172" s="294"/>
      <c r="E172" s="294"/>
      <c r="F172" s="317" t="s">
        <v>561</v>
      </c>
      <c r="G172" s="294"/>
      <c r="H172" s="294" t="s">
        <v>622</v>
      </c>
      <c r="I172" s="294" t="s">
        <v>557</v>
      </c>
      <c r="J172" s="294">
        <v>50</v>
      </c>
      <c r="K172" s="342"/>
    </row>
    <row r="173" s="1" customFormat="1" ht="15" customHeight="1">
      <c r="B173" s="319"/>
      <c r="C173" s="294" t="s">
        <v>563</v>
      </c>
      <c r="D173" s="294"/>
      <c r="E173" s="294"/>
      <c r="F173" s="317" t="s">
        <v>555</v>
      </c>
      <c r="G173" s="294"/>
      <c r="H173" s="294" t="s">
        <v>622</v>
      </c>
      <c r="I173" s="294" t="s">
        <v>565</v>
      </c>
      <c r="J173" s="294"/>
      <c r="K173" s="342"/>
    </row>
    <row r="174" s="1" customFormat="1" ht="15" customHeight="1">
      <c r="B174" s="319"/>
      <c r="C174" s="294" t="s">
        <v>574</v>
      </c>
      <c r="D174" s="294"/>
      <c r="E174" s="294"/>
      <c r="F174" s="317" t="s">
        <v>561</v>
      </c>
      <c r="G174" s="294"/>
      <c r="H174" s="294" t="s">
        <v>622</v>
      </c>
      <c r="I174" s="294" t="s">
        <v>557</v>
      </c>
      <c r="J174" s="294">
        <v>50</v>
      </c>
      <c r="K174" s="342"/>
    </row>
    <row r="175" s="1" customFormat="1" ht="15" customHeight="1">
      <c r="B175" s="319"/>
      <c r="C175" s="294" t="s">
        <v>582</v>
      </c>
      <c r="D175" s="294"/>
      <c r="E175" s="294"/>
      <c r="F175" s="317" t="s">
        <v>561</v>
      </c>
      <c r="G175" s="294"/>
      <c r="H175" s="294" t="s">
        <v>622</v>
      </c>
      <c r="I175" s="294" t="s">
        <v>557</v>
      </c>
      <c r="J175" s="294">
        <v>50</v>
      </c>
      <c r="K175" s="342"/>
    </row>
    <row r="176" s="1" customFormat="1" ht="15" customHeight="1">
      <c r="B176" s="319"/>
      <c r="C176" s="294" t="s">
        <v>580</v>
      </c>
      <c r="D176" s="294"/>
      <c r="E176" s="294"/>
      <c r="F176" s="317" t="s">
        <v>561</v>
      </c>
      <c r="G176" s="294"/>
      <c r="H176" s="294" t="s">
        <v>622</v>
      </c>
      <c r="I176" s="294" t="s">
        <v>557</v>
      </c>
      <c r="J176" s="294">
        <v>50</v>
      </c>
      <c r="K176" s="342"/>
    </row>
    <row r="177" s="1" customFormat="1" ht="15" customHeight="1">
      <c r="B177" s="319"/>
      <c r="C177" s="294" t="s">
        <v>98</v>
      </c>
      <c r="D177" s="294"/>
      <c r="E177" s="294"/>
      <c r="F177" s="317" t="s">
        <v>555</v>
      </c>
      <c r="G177" s="294"/>
      <c r="H177" s="294" t="s">
        <v>623</v>
      </c>
      <c r="I177" s="294" t="s">
        <v>624</v>
      </c>
      <c r="J177" s="294"/>
      <c r="K177" s="342"/>
    </row>
    <row r="178" s="1" customFormat="1" ht="15" customHeight="1">
      <c r="B178" s="319"/>
      <c r="C178" s="294" t="s">
        <v>54</v>
      </c>
      <c r="D178" s="294"/>
      <c r="E178" s="294"/>
      <c r="F178" s="317" t="s">
        <v>555</v>
      </c>
      <c r="G178" s="294"/>
      <c r="H178" s="294" t="s">
        <v>625</v>
      </c>
      <c r="I178" s="294" t="s">
        <v>626</v>
      </c>
      <c r="J178" s="294">
        <v>1</v>
      </c>
      <c r="K178" s="342"/>
    </row>
    <row r="179" s="1" customFormat="1" ht="15" customHeight="1">
      <c r="B179" s="319"/>
      <c r="C179" s="294" t="s">
        <v>50</v>
      </c>
      <c r="D179" s="294"/>
      <c r="E179" s="294"/>
      <c r="F179" s="317" t="s">
        <v>555</v>
      </c>
      <c r="G179" s="294"/>
      <c r="H179" s="294" t="s">
        <v>627</v>
      </c>
      <c r="I179" s="294" t="s">
        <v>557</v>
      </c>
      <c r="J179" s="294">
        <v>20</v>
      </c>
      <c r="K179" s="342"/>
    </row>
    <row r="180" s="1" customFormat="1" ht="15" customHeight="1">
      <c r="B180" s="319"/>
      <c r="C180" s="294" t="s">
        <v>51</v>
      </c>
      <c r="D180" s="294"/>
      <c r="E180" s="294"/>
      <c r="F180" s="317" t="s">
        <v>555</v>
      </c>
      <c r="G180" s="294"/>
      <c r="H180" s="294" t="s">
        <v>628</v>
      </c>
      <c r="I180" s="294" t="s">
        <v>557</v>
      </c>
      <c r="J180" s="294">
        <v>255</v>
      </c>
      <c r="K180" s="342"/>
    </row>
    <row r="181" s="1" customFormat="1" ht="15" customHeight="1">
      <c r="B181" s="319"/>
      <c r="C181" s="294" t="s">
        <v>99</v>
      </c>
      <c r="D181" s="294"/>
      <c r="E181" s="294"/>
      <c r="F181" s="317" t="s">
        <v>555</v>
      </c>
      <c r="G181" s="294"/>
      <c r="H181" s="294" t="s">
        <v>519</v>
      </c>
      <c r="I181" s="294" t="s">
        <v>557</v>
      </c>
      <c r="J181" s="294">
        <v>10</v>
      </c>
      <c r="K181" s="342"/>
    </row>
    <row r="182" s="1" customFormat="1" ht="15" customHeight="1">
      <c r="B182" s="319"/>
      <c r="C182" s="294" t="s">
        <v>100</v>
      </c>
      <c r="D182" s="294"/>
      <c r="E182" s="294"/>
      <c r="F182" s="317" t="s">
        <v>555</v>
      </c>
      <c r="G182" s="294"/>
      <c r="H182" s="294" t="s">
        <v>629</v>
      </c>
      <c r="I182" s="294" t="s">
        <v>590</v>
      </c>
      <c r="J182" s="294"/>
      <c r="K182" s="342"/>
    </row>
    <row r="183" s="1" customFormat="1" ht="15" customHeight="1">
      <c r="B183" s="319"/>
      <c r="C183" s="294" t="s">
        <v>630</v>
      </c>
      <c r="D183" s="294"/>
      <c r="E183" s="294"/>
      <c r="F183" s="317" t="s">
        <v>555</v>
      </c>
      <c r="G183" s="294"/>
      <c r="H183" s="294" t="s">
        <v>631</v>
      </c>
      <c r="I183" s="294" t="s">
        <v>590</v>
      </c>
      <c r="J183" s="294"/>
      <c r="K183" s="342"/>
    </row>
    <row r="184" s="1" customFormat="1" ht="15" customHeight="1">
      <c r="B184" s="319"/>
      <c r="C184" s="294" t="s">
        <v>619</v>
      </c>
      <c r="D184" s="294"/>
      <c r="E184" s="294"/>
      <c r="F184" s="317" t="s">
        <v>555</v>
      </c>
      <c r="G184" s="294"/>
      <c r="H184" s="294" t="s">
        <v>632</v>
      </c>
      <c r="I184" s="294" t="s">
        <v>590</v>
      </c>
      <c r="J184" s="294"/>
      <c r="K184" s="342"/>
    </row>
    <row r="185" s="1" customFormat="1" ht="15" customHeight="1">
      <c r="B185" s="319"/>
      <c r="C185" s="294" t="s">
        <v>102</v>
      </c>
      <c r="D185" s="294"/>
      <c r="E185" s="294"/>
      <c r="F185" s="317" t="s">
        <v>561</v>
      </c>
      <c r="G185" s="294"/>
      <c r="H185" s="294" t="s">
        <v>633</v>
      </c>
      <c r="I185" s="294" t="s">
        <v>557</v>
      </c>
      <c r="J185" s="294">
        <v>50</v>
      </c>
      <c r="K185" s="342"/>
    </row>
    <row r="186" s="1" customFormat="1" ht="15" customHeight="1">
      <c r="B186" s="319"/>
      <c r="C186" s="294" t="s">
        <v>634</v>
      </c>
      <c r="D186" s="294"/>
      <c r="E186" s="294"/>
      <c r="F186" s="317" t="s">
        <v>561</v>
      </c>
      <c r="G186" s="294"/>
      <c r="H186" s="294" t="s">
        <v>635</v>
      </c>
      <c r="I186" s="294" t="s">
        <v>636</v>
      </c>
      <c r="J186" s="294"/>
      <c r="K186" s="342"/>
    </row>
    <row r="187" s="1" customFormat="1" ht="15" customHeight="1">
      <c r="B187" s="319"/>
      <c r="C187" s="294" t="s">
        <v>637</v>
      </c>
      <c r="D187" s="294"/>
      <c r="E187" s="294"/>
      <c r="F187" s="317" t="s">
        <v>561</v>
      </c>
      <c r="G187" s="294"/>
      <c r="H187" s="294" t="s">
        <v>638</v>
      </c>
      <c r="I187" s="294" t="s">
        <v>636</v>
      </c>
      <c r="J187" s="294"/>
      <c r="K187" s="342"/>
    </row>
    <row r="188" s="1" customFormat="1" ht="15" customHeight="1">
      <c r="B188" s="319"/>
      <c r="C188" s="294" t="s">
        <v>639</v>
      </c>
      <c r="D188" s="294"/>
      <c r="E188" s="294"/>
      <c r="F188" s="317" t="s">
        <v>561</v>
      </c>
      <c r="G188" s="294"/>
      <c r="H188" s="294" t="s">
        <v>640</v>
      </c>
      <c r="I188" s="294" t="s">
        <v>636</v>
      </c>
      <c r="J188" s="294"/>
      <c r="K188" s="342"/>
    </row>
    <row r="189" s="1" customFormat="1" ht="15" customHeight="1">
      <c r="B189" s="319"/>
      <c r="C189" s="355" t="s">
        <v>641</v>
      </c>
      <c r="D189" s="294"/>
      <c r="E189" s="294"/>
      <c r="F189" s="317" t="s">
        <v>561</v>
      </c>
      <c r="G189" s="294"/>
      <c r="H189" s="294" t="s">
        <v>642</v>
      </c>
      <c r="I189" s="294" t="s">
        <v>643</v>
      </c>
      <c r="J189" s="356" t="s">
        <v>644</v>
      </c>
      <c r="K189" s="342"/>
    </row>
    <row r="190" s="1" customFormat="1" ht="15" customHeight="1">
      <c r="B190" s="319"/>
      <c r="C190" s="355" t="s">
        <v>39</v>
      </c>
      <c r="D190" s="294"/>
      <c r="E190" s="294"/>
      <c r="F190" s="317" t="s">
        <v>555</v>
      </c>
      <c r="G190" s="294"/>
      <c r="H190" s="291" t="s">
        <v>645</v>
      </c>
      <c r="I190" s="294" t="s">
        <v>646</v>
      </c>
      <c r="J190" s="294"/>
      <c r="K190" s="342"/>
    </row>
    <row r="191" s="1" customFormat="1" ht="15" customHeight="1">
      <c r="B191" s="319"/>
      <c r="C191" s="355" t="s">
        <v>647</v>
      </c>
      <c r="D191" s="294"/>
      <c r="E191" s="294"/>
      <c r="F191" s="317" t="s">
        <v>555</v>
      </c>
      <c r="G191" s="294"/>
      <c r="H191" s="294" t="s">
        <v>648</v>
      </c>
      <c r="I191" s="294" t="s">
        <v>590</v>
      </c>
      <c r="J191" s="294"/>
      <c r="K191" s="342"/>
    </row>
    <row r="192" s="1" customFormat="1" ht="15" customHeight="1">
      <c r="B192" s="319"/>
      <c r="C192" s="355" t="s">
        <v>649</v>
      </c>
      <c r="D192" s="294"/>
      <c r="E192" s="294"/>
      <c r="F192" s="317" t="s">
        <v>555</v>
      </c>
      <c r="G192" s="294"/>
      <c r="H192" s="294" t="s">
        <v>650</v>
      </c>
      <c r="I192" s="294" t="s">
        <v>590</v>
      </c>
      <c r="J192" s="294"/>
      <c r="K192" s="342"/>
    </row>
    <row r="193" s="1" customFormat="1" ht="15" customHeight="1">
      <c r="B193" s="319"/>
      <c r="C193" s="355" t="s">
        <v>651</v>
      </c>
      <c r="D193" s="294"/>
      <c r="E193" s="294"/>
      <c r="F193" s="317" t="s">
        <v>561</v>
      </c>
      <c r="G193" s="294"/>
      <c r="H193" s="294" t="s">
        <v>652</v>
      </c>
      <c r="I193" s="294" t="s">
        <v>590</v>
      </c>
      <c r="J193" s="294"/>
      <c r="K193" s="342"/>
    </row>
    <row r="194" s="1" customFormat="1" ht="15" customHeight="1">
      <c r="B194" s="348"/>
      <c r="C194" s="357"/>
      <c r="D194" s="328"/>
      <c r="E194" s="328"/>
      <c r="F194" s="328"/>
      <c r="G194" s="328"/>
      <c r="H194" s="328"/>
      <c r="I194" s="328"/>
      <c r="J194" s="328"/>
      <c r="K194" s="349"/>
    </row>
    <row r="195" s="1" customFormat="1" ht="18.75" customHeight="1">
      <c r="B195" s="330"/>
      <c r="C195" s="340"/>
      <c r="D195" s="340"/>
      <c r="E195" s="340"/>
      <c r="F195" s="350"/>
      <c r="G195" s="340"/>
      <c r="H195" s="340"/>
      <c r="I195" s="340"/>
      <c r="J195" s="340"/>
      <c r="K195" s="330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="1" customFormat="1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="1" customFormat="1" ht="21">
      <c r="B199" s="284"/>
      <c r="C199" s="285" t="s">
        <v>653</v>
      </c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5.5" customHeight="1">
      <c r="B200" s="284"/>
      <c r="C200" s="358" t="s">
        <v>654</v>
      </c>
      <c r="D200" s="358"/>
      <c r="E200" s="358"/>
      <c r="F200" s="358" t="s">
        <v>655</v>
      </c>
      <c r="G200" s="359"/>
      <c r="H200" s="358" t="s">
        <v>656</v>
      </c>
      <c r="I200" s="358"/>
      <c r="J200" s="358"/>
      <c r="K200" s="286"/>
    </row>
    <row r="201" s="1" customFormat="1" ht="5.25" customHeight="1">
      <c r="B201" s="319"/>
      <c r="C201" s="314"/>
      <c r="D201" s="314"/>
      <c r="E201" s="314"/>
      <c r="F201" s="314"/>
      <c r="G201" s="340"/>
      <c r="H201" s="314"/>
      <c r="I201" s="314"/>
      <c r="J201" s="314"/>
      <c r="K201" s="342"/>
    </row>
    <row r="202" s="1" customFormat="1" ht="15" customHeight="1">
      <c r="B202" s="319"/>
      <c r="C202" s="294" t="s">
        <v>646</v>
      </c>
      <c r="D202" s="294"/>
      <c r="E202" s="294"/>
      <c r="F202" s="317" t="s">
        <v>40</v>
      </c>
      <c r="G202" s="294"/>
      <c r="H202" s="294" t="s">
        <v>657</v>
      </c>
      <c r="I202" s="294"/>
      <c r="J202" s="294"/>
      <c r="K202" s="342"/>
    </row>
    <row r="203" s="1" customFormat="1" ht="15" customHeight="1">
      <c r="B203" s="319"/>
      <c r="C203" s="294"/>
      <c r="D203" s="294"/>
      <c r="E203" s="294"/>
      <c r="F203" s="317" t="s">
        <v>41</v>
      </c>
      <c r="G203" s="294"/>
      <c r="H203" s="294" t="s">
        <v>658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44</v>
      </c>
      <c r="G204" s="294"/>
      <c r="H204" s="294" t="s">
        <v>659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42</v>
      </c>
      <c r="G205" s="294"/>
      <c r="H205" s="294" t="s">
        <v>660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43</v>
      </c>
      <c r="G206" s="294"/>
      <c r="H206" s="294" t="s">
        <v>661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/>
      <c r="G207" s="294"/>
      <c r="H207" s="294"/>
      <c r="I207" s="294"/>
      <c r="J207" s="294"/>
      <c r="K207" s="342"/>
    </row>
    <row r="208" s="1" customFormat="1" ht="15" customHeight="1">
      <c r="B208" s="319"/>
      <c r="C208" s="294" t="s">
        <v>602</v>
      </c>
      <c r="D208" s="294"/>
      <c r="E208" s="294"/>
      <c r="F208" s="317" t="s">
        <v>73</v>
      </c>
      <c r="G208" s="294"/>
      <c r="H208" s="294" t="s">
        <v>662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498</v>
      </c>
      <c r="G209" s="294"/>
      <c r="H209" s="294" t="s">
        <v>499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496</v>
      </c>
      <c r="G210" s="294"/>
      <c r="H210" s="294" t="s">
        <v>663</v>
      </c>
      <c r="I210" s="294"/>
      <c r="J210" s="294"/>
      <c r="K210" s="342"/>
    </row>
    <row r="211" s="1" customFormat="1" ht="15" customHeight="1">
      <c r="B211" s="360"/>
      <c r="C211" s="294"/>
      <c r="D211" s="294"/>
      <c r="E211" s="294"/>
      <c r="F211" s="317" t="s">
        <v>500</v>
      </c>
      <c r="G211" s="355"/>
      <c r="H211" s="346" t="s">
        <v>501</v>
      </c>
      <c r="I211" s="346"/>
      <c r="J211" s="346"/>
      <c r="K211" s="361"/>
    </row>
    <row r="212" s="1" customFormat="1" ht="15" customHeight="1">
      <c r="B212" s="360"/>
      <c r="C212" s="294"/>
      <c r="D212" s="294"/>
      <c r="E212" s="294"/>
      <c r="F212" s="317" t="s">
        <v>403</v>
      </c>
      <c r="G212" s="355"/>
      <c r="H212" s="346" t="s">
        <v>404</v>
      </c>
      <c r="I212" s="346"/>
      <c r="J212" s="346"/>
      <c r="K212" s="361"/>
    </row>
    <row r="213" s="1" customFormat="1" ht="15" customHeight="1">
      <c r="B213" s="360"/>
      <c r="C213" s="294"/>
      <c r="D213" s="294"/>
      <c r="E213" s="294"/>
      <c r="F213" s="317"/>
      <c r="G213" s="355"/>
      <c r="H213" s="346"/>
      <c r="I213" s="346"/>
      <c r="J213" s="346"/>
      <c r="K213" s="361"/>
    </row>
    <row r="214" s="1" customFormat="1" ht="15" customHeight="1">
      <c r="B214" s="360"/>
      <c r="C214" s="294" t="s">
        <v>626</v>
      </c>
      <c r="D214" s="294"/>
      <c r="E214" s="294"/>
      <c r="F214" s="317">
        <v>1</v>
      </c>
      <c r="G214" s="355"/>
      <c r="H214" s="346" t="s">
        <v>664</v>
      </c>
      <c r="I214" s="346"/>
      <c r="J214" s="346"/>
      <c r="K214" s="361"/>
    </row>
    <row r="215" s="1" customFormat="1" ht="15" customHeight="1">
      <c r="B215" s="360"/>
      <c r="C215" s="294"/>
      <c r="D215" s="294"/>
      <c r="E215" s="294"/>
      <c r="F215" s="317">
        <v>2</v>
      </c>
      <c r="G215" s="355"/>
      <c r="H215" s="346" t="s">
        <v>665</v>
      </c>
      <c r="I215" s="346"/>
      <c r="J215" s="346"/>
      <c r="K215" s="361"/>
    </row>
    <row r="216" s="1" customFormat="1" ht="15" customHeight="1">
      <c r="B216" s="360"/>
      <c r="C216" s="294"/>
      <c r="D216" s="294"/>
      <c r="E216" s="294"/>
      <c r="F216" s="317">
        <v>3</v>
      </c>
      <c r="G216" s="355"/>
      <c r="H216" s="346" t="s">
        <v>666</v>
      </c>
      <c r="I216" s="346"/>
      <c r="J216" s="346"/>
      <c r="K216" s="361"/>
    </row>
    <row r="217" s="1" customFormat="1" ht="15" customHeight="1">
      <c r="B217" s="360"/>
      <c r="C217" s="294"/>
      <c r="D217" s="294"/>
      <c r="E217" s="294"/>
      <c r="F217" s="317">
        <v>4</v>
      </c>
      <c r="G217" s="355"/>
      <c r="H217" s="346" t="s">
        <v>667</v>
      </c>
      <c r="I217" s="346"/>
      <c r="J217" s="346"/>
      <c r="K217" s="361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Lenovo-Racek\Racek</dc:creator>
  <cp:lastModifiedBy>Lenovo-Racek\Racek</cp:lastModifiedBy>
  <dcterms:created xsi:type="dcterms:W3CDTF">2023-02-06T08:47:32Z</dcterms:created>
  <dcterms:modified xsi:type="dcterms:W3CDTF">2023-02-06T08:47:41Z</dcterms:modified>
</cp:coreProperties>
</file>